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commonimpactintranet.sharepoint.com/DRIVE Program Management/Field Building/Readiness Roadmap Relaunch/7. Content/Deliverables/Finance/"/>
    </mc:Choice>
  </mc:AlternateContent>
  <bookViews>
    <workbookView xWindow="0" yWindow="0" windowWidth="23040" windowHeight="7656" tabRatio="952"/>
  </bookViews>
  <sheets>
    <sheet name="Instructions" sheetId="1" r:id="rId1"/>
    <sheet name="Staffing Projections" sheetId="2" r:id="rId2"/>
    <sheet name="Expense Projections" sheetId="3" r:id="rId3"/>
    <sheet name="Revenue &amp; Program Projections" sheetId="4" r:id="rId4"/>
    <sheet name="Output Scenarios" sheetId="5" r:id="rId5"/>
    <sheet name="Multi-Year Budget" sheetId="6" r:id="rId6"/>
    <sheet name="Sample Balance Sheet-Cash Flows" sheetId="7" r:id="rId7"/>
    <sheet name="Projections - Summary" sheetId="8" r:id="rId8"/>
    <sheet name="Cash Projections" sheetId="9" r:id="rId9"/>
  </sheets>
  <definedNames>
    <definedName name="Launch">'Staffing Projections'!$G$13</definedName>
  </definedNames>
  <calcPr calcId="152511"/>
</workbook>
</file>

<file path=xl/calcChain.xml><?xml version="1.0" encoding="utf-8"?>
<calcChain xmlns="http://schemas.openxmlformats.org/spreadsheetml/2006/main">
  <c r="J67" i="7" l="1"/>
  <c r="M58" i="7"/>
  <c r="N58" i="7" s="1"/>
  <c r="O58" i="7" s="1"/>
  <c r="P58" i="7" s="1"/>
  <c r="Q58" i="7" s="1"/>
  <c r="F24" i="7"/>
  <c r="G24" i="7" s="1"/>
  <c r="H24" i="7" s="1"/>
  <c r="I24" i="7" s="1"/>
  <c r="J24" i="7" s="1"/>
  <c r="F4" i="7"/>
  <c r="G4" i="7" s="1"/>
  <c r="H4" i="7" s="1"/>
  <c r="I4" i="7" s="1"/>
  <c r="J4" i="7" s="1"/>
  <c r="I34" i="7"/>
  <c r="J34" i="7"/>
  <c r="F13" i="8"/>
  <c r="G13" i="8"/>
  <c r="G35" i="4"/>
  <c r="G4" i="8" s="1"/>
  <c r="F35" i="4"/>
  <c r="F4" i="8" s="1"/>
  <c r="E35" i="4"/>
  <c r="E4" i="8" s="1"/>
  <c r="D35" i="4"/>
  <c r="D4" i="8" s="1"/>
  <c r="H35" i="4"/>
  <c r="C35" i="4"/>
  <c r="C4" i="8" s="1"/>
  <c r="C1" i="8"/>
  <c r="D1" i="8" s="1"/>
  <c r="E1" i="8" s="1"/>
  <c r="F1" i="8" s="1"/>
  <c r="G1" i="8" s="1"/>
  <c r="B41" i="9"/>
  <c r="B42" i="9"/>
  <c r="B27" i="6"/>
  <c r="B26" i="6"/>
  <c r="C2" i="6"/>
  <c r="D2" i="6" s="1"/>
  <c r="E2" i="6" s="1"/>
  <c r="F2" i="6" s="1"/>
  <c r="G2" i="6" s="1"/>
  <c r="B29" i="4"/>
  <c r="B8" i="6" s="1"/>
  <c r="C33" i="4"/>
  <c r="D33" i="4" s="1"/>
  <c r="E33" i="4" s="1"/>
  <c r="F33" i="4" s="1"/>
  <c r="G33" i="4" s="1"/>
  <c r="H33" i="4" s="1"/>
  <c r="D25" i="4"/>
  <c r="E25" i="4" s="1"/>
  <c r="F25" i="4" s="1"/>
  <c r="G25" i="4" s="1"/>
  <c r="H25" i="4" s="1"/>
  <c r="C25" i="4"/>
  <c r="C17" i="4"/>
  <c r="D17" i="4" s="1"/>
  <c r="E17" i="4"/>
  <c r="F17" i="4" s="1"/>
  <c r="G17" i="4" s="1"/>
  <c r="H17" i="4" s="1"/>
  <c r="C10" i="4"/>
  <c r="D10" i="4" s="1"/>
  <c r="E10" i="4" s="1"/>
  <c r="F10" i="4" s="1"/>
  <c r="G10" i="4"/>
  <c r="H10" i="4" s="1"/>
  <c r="C3" i="4"/>
  <c r="D3" i="4" s="1"/>
  <c r="E3" i="4"/>
  <c r="F3" i="4" s="1"/>
  <c r="G3" i="4" s="1"/>
  <c r="H3" i="4" s="1"/>
  <c r="E33" i="3"/>
  <c r="F33" i="3" s="1"/>
  <c r="G33" i="3" s="1"/>
  <c r="H33" i="3" s="1"/>
  <c r="I33" i="3"/>
  <c r="E15" i="3"/>
  <c r="F15" i="3"/>
  <c r="G15" i="3" s="1"/>
  <c r="H15" i="3" s="1"/>
  <c r="I15" i="3" s="1"/>
  <c r="E3" i="3"/>
  <c r="F3" i="3" s="1"/>
  <c r="G3" i="3" s="1"/>
  <c r="H3" i="3" s="1"/>
  <c r="I3" i="3" s="1"/>
  <c r="L52" i="2"/>
  <c r="M52" i="2"/>
  <c r="N52" i="2" s="1"/>
  <c r="O52" i="2" s="1"/>
  <c r="P52" i="2" s="1"/>
  <c r="Q52" i="2"/>
  <c r="C52" i="2"/>
  <c r="D52" i="2"/>
  <c r="E52" i="2" s="1"/>
  <c r="F52" i="2" s="1"/>
  <c r="G52" i="2" s="1"/>
  <c r="H52" i="2" s="1"/>
  <c r="L36" i="2"/>
  <c r="M36" i="2"/>
  <c r="N36" i="2" s="1"/>
  <c r="O36" i="2" s="1"/>
  <c r="P36" i="2" s="1"/>
  <c r="Q36" i="2"/>
  <c r="C36" i="2"/>
  <c r="D36" i="2"/>
  <c r="E36" i="2" s="1"/>
  <c r="F36" i="2" s="1"/>
  <c r="G36" i="2" s="1"/>
  <c r="H36" i="2" s="1"/>
  <c r="L20" i="2"/>
  <c r="M20" i="2"/>
  <c r="L12" i="2"/>
  <c r="M12" i="2"/>
  <c r="N12" i="2" s="1"/>
  <c r="O12" i="2" s="1"/>
  <c r="P12" i="2" s="1"/>
  <c r="Q12" i="2" s="1"/>
  <c r="L7" i="2"/>
  <c r="M7" i="2"/>
  <c r="N7" i="2" s="1"/>
  <c r="O7" i="2" s="1"/>
  <c r="P7" i="2" s="1"/>
  <c r="Q7" i="2"/>
  <c r="L2" i="2"/>
  <c r="M2" i="2"/>
  <c r="N2" i="2" s="1"/>
  <c r="O2" i="2" s="1"/>
  <c r="P2" i="2" s="1"/>
  <c r="Q2" i="2" s="1"/>
  <c r="C20" i="2"/>
  <c r="D20" i="2"/>
  <c r="E20" i="2" s="1"/>
  <c r="F20" i="2" s="1"/>
  <c r="G20" i="2" s="1"/>
  <c r="H20" i="2"/>
  <c r="K3" i="2"/>
  <c r="L3" i="2"/>
  <c r="M3" i="2"/>
  <c r="N3" i="2"/>
  <c r="O3" i="2"/>
  <c r="P3" i="2"/>
  <c r="Q3" i="2"/>
  <c r="E4" i="2"/>
  <c r="K4" i="2"/>
  <c r="L4" i="2"/>
  <c r="M4" i="2"/>
  <c r="N4" i="2"/>
  <c r="O4" i="2"/>
  <c r="P4" i="2"/>
  <c r="Q4" i="2"/>
  <c r="E5" i="2"/>
  <c r="L39" i="2" s="1"/>
  <c r="M39" i="2"/>
  <c r="K5" i="2"/>
  <c r="L5" i="2"/>
  <c r="M5" i="2"/>
  <c r="N5" i="2"/>
  <c r="O5" i="2"/>
  <c r="P5" i="2"/>
  <c r="Q5" i="2"/>
  <c r="E6" i="2"/>
  <c r="L40" i="2"/>
  <c r="E7" i="2"/>
  <c r="E8" i="2"/>
  <c r="K8" i="2"/>
  <c r="E9" i="2"/>
  <c r="K9" i="2"/>
  <c r="E10" i="2"/>
  <c r="K10" i="2"/>
  <c r="E11" i="2"/>
  <c r="E12" i="2"/>
  <c r="E13" i="2"/>
  <c r="L47" i="2" s="1"/>
  <c r="L13" i="2"/>
  <c r="E12" i="3" s="1"/>
  <c r="K21" i="2"/>
  <c r="B22" i="2"/>
  <c r="K22" i="2"/>
  <c r="B23" i="2"/>
  <c r="K23" i="2"/>
  <c r="B24" i="2"/>
  <c r="K24" i="2"/>
  <c r="B25" i="2"/>
  <c r="K25" i="2"/>
  <c r="L25" i="2"/>
  <c r="M25" i="2" s="1"/>
  <c r="B26" i="2"/>
  <c r="K26" i="2"/>
  <c r="L26" i="2"/>
  <c r="M26" i="2" s="1"/>
  <c r="B27" i="2"/>
  <c r="K27" i="2"/>
  <c r="B28" i="2"/>
  <c r="K28" i="2"/>
  <c r="L28" i="2"/>
  <c r="B29" i="2"/>
  <c r="K29" i="2"/>
  <c r="B30" i="2"/>
  <c r="K30" i="2"/>
  <c r="L30" i="2"/>
  <c r="M30" i="2" s="1"/>
  <c r="B31" i="2"/>
  <c r="K31" i="2"/>
  <c r="K37" i="2"/>
  <c r="B38" i="2"/>
  <c r="K38" i="2"/>
  <c r="B39" i="2"/>
  <c r="K39" i="2"/>
  <c r="B40" i="2"/>
  <c r="K40" i="2"/>
  <c r="B41" i="2"/>
  <c r="K41" i="2"/>
  <c r="L41" i="2"/>
  <c r="B42" i="2"/>
  <c r="K42" i="2"/>
  <c r="L42" i="2"/>
  <c r="B43" i="2"/>
  <c r="K43" i="2"/>
  <c r="B44" i="2"/>
  <c r="K44" i="2"/>
  <c r="L44" i="2"/>
  <c r="B45" i="2"/>
  <c r="K45" i="2"/>
  <c r="B46" i="2"/>
  <c r="K46" i="2"/>
  <c r="L46" i="2"/>
  <c r="M46" i="2" s="1"/>
  <c r="B47" i="2"/>
  <c r="K47" i="2"/>
  <c r="K53" i="2"/>
  <c r="B54" i="2"/>
  <c r="K54" i="2"/>
  <c r="B55" i="2"/>
  <c r="K55" i="2"/>
  <c r="B56" i="2"/>
  <c r="K56" i="2"/>
  <c r="B57" i="2"/>
  <c r="K57" i="2"/>
  <c r="L57" i="2"/>
  <c r="B58" i="2"/>
  <c r="K58" i="2"/>
  <c r="L58" i="2"/>
  <c r="B59" i="2"/>
  <c r="K59" i="2"/>
  <c r="B60" i="2"/>
  <c r="K60" i="2"/>
  <c r="L60" i="2"/>
  <c r="B61" i="2"/>
  <c r="K61" i="2"/>
  <c r="B62" i="2"/>
  <c r="K62" i="2"/>
  <c r="L62" i="2"/>
  <c r="M62" i="2" s="1"/>
  <c r="B63" i="2"/>
  <c r="K63" i="2"/>
  <c r="L63" i="2"/>
  <c r="E23" i="6"/>
  <c r="H31" i="3"/>
  <c r="H8" i="3" s="1"/>
  <c r="F18" i="8" s="1"/>
  <c r="I31" i="3"/>
  <c r="I8" i="3" s="1"/>
  <c r="G18" i="8" s="1"/>
  <c r="E39" i="3"/>
  <c r="E9" i="3" s="1"/>
  <c r="F39" i="3"/>
  <c r="F9" i="3" s="1"/>
  <c r="D19" i="8" s="1"/>
  <c r="G39" i="3"/>
  <c r="G9" i="3" s="1"/>
  <c r="E19" i="8" s="1"/>
  <c r="H39" i="3"/>
  <c r="H9" i="3"/>
  <c r="I39" i="3"/>
  <c r="I9" i="3"/>
  <c r="C26" i="4"/>
  <c r="C5" i="6" s="1"/>
  <c r="D26" i="4"/>
  <c r="D5" i="6" s="1"/>
  <c r="E26" i="4"/>
  <c r="E10" i="8" s="1"/>
  <c r="F26" i="4"/>
  <c r="F10" i="8" s="1"/>
  <c r="G26" i="4"/>
  <c r="G5" i="6" s="1"/>
  <c r="C34" i="4"/>
  <c r="C5" i="8" s="1"/>
  <c r="D34" i="4"/>
  <c r="D5" i="8" s="1"/>
  <c r="E34" i="4"/>
  <c r="E5" i="8" s="1"/>
  <c r="F34" i="4"/>
  <c r="F5" i="8" s="1"/>
  <c r="G34" i="4"/>
  <c r="G5" i="8" s="1"/>
  <c r="G3" i="5"/>
  <c r="I3" i="5"/>
  <c r="G7" i="5"/>
  <c r="I7" i="5"/>
  <c r="E7" i="5"/>
  <c r="B5" i="6"/>
  <c r="B6" i="6"/>
  <c r="B7" i="6"/>
  <c r="C8" i="6"/>
  <c r="D8" i="6"/>
  <c r="E8" i="6"/>
  <c r="F8" i="6"/>
  <c r="G8" i="6"/>
  <c r="B12" i="6"/>
  <c r="B13" i="6"/>
  <c r="C13" i="6"/>
  <c r="D13" i="6"/>
  <c r="E13" i="6"/>
  <c r="F13" i="6"/>
  <c r="G13" i="6"/>
  <c r="B14" i="6"/>
  <c r="C14" i="6"/>
  <c r="D14" i="6"/>
  <c r="E14" i="6"/>
  <c r="F14" i="6"/>
  <c r="G14" i="6"/>
  <c r="B15" i="6"/>
  <c r="C15" i="6"/>
  <c r="D15" i="6"/>
  <c r="E15" i="6"/>
  <c r="F15" i="6"/>
  <c r="G15" i="6"/>
  <c r="B16" i="6"/>
  <c r="D16" i="6"/>
  <c r="E16" i="6"/>
  <c r="F16" i="6"/>
  <c r="G16" i="6"/>
  <c r="B17" i="6"/>
  <c r="F17" i="6"/>
  <c r="G17" i="6"/>
  <c r="B18" i="6"/>
  <c r="C18" i="6"/>
  <c r="D18" i="6"/>
  <c r="E18" i="6"/>
  <c r="F18" i="6"/>
  <c r="G18" i="6"/>
  <c r="B19" i="6"/>
  <c r="C19" i="6"/>
  <c r="F19" i="6"/>
  <c r="G19" i="6"/>
  <c r="B20" i="6"/>
  <c r="C20" i="6"/>
  <c r="D20" i="6"/>
  <c r="E20" i="6"/>
  <c r="F20" i="6"/>
  <c r="G20" i="6"/>
  <c r="B21" i="6"/>
  <c r="C21" i="6"/>
  <c r="D21" i="6"/>
  <c r="E21" i="6"/>
  <c r="F21" i="6"/>
  <c r="G21" i="6"/>
  <c r="B22" i="6"/>
  <c r="C22" i="6"/>
  <c r="D22" i="6"/>
  <c r="E22" i="6"/>
  <c r="F22" i="6"/>
  <c r="G22" i="6"/>
  <c r="B23" i="6"/>
  <c r="C23" i="6"/>
  <c r="F23" i="6"/>
  <c r="G23" i="6"/>
  <c r="B24" i="6"/>
  <c r="C24" i="6"/>
  <c r="D24" i="6"/>
  <c r="E24" i="6"/>
  <c r="F24" i="6"/>
  <c r="G24" i="6"/>
  <c r="B25" i="6"/>
  <c r="C25" i="6"/>
  <c r="D25" i="6"/>
  <c r="E25" i="6"/>
  <c r="F25" i="6"/>
  <c r="G25" i="6"/>
  <c r="F26" i="6"/>
  <c r="G26" i="6"/>
  <c r="C27" i="6"/>
  <c r="D27" i="6"/>
  <c r="E27" i="6"/>
  <c r="F27" i="6"/>
  <c r="G27" i="6"/>
  <c r="B30" i="6"/>
  <c r="C30" i="6"/>
  <c r="D30" i="6"/>
  <c r="E30" i="6"/>
  <c r="F30" i="6"/>
  <c r="F36" i="6" s="1"/>
  <c r="G30" i="6"/>
  <c r="B31" i="6"/>
  <c r="C31" i="6"/>
  <c r="D31" i="6"/>
  <c r="D36" i="6"/>
  <c r="E31" i="6"/>
  <c r="F31" i="6"/>
  <c r="G31" i="6"/>
  <c r="B32" i="6"/>
  <c r="C32" i="6"/>
  <c r="D32" i="6"/>
  <c r="E32" i="6"/>
  <c r="F32" i="6"/>
  <c r="G32" i="6"/>
  <c r="B33" i="6"/>
  <c r="C33" i="6"/>
  <c r="D33" i="6"/>
  <c r="E33" i="6"/>
  <c r="E36" i="6" s="1"/>
  <c r="F33" i="6"/>
  <c r="G33" i="6"/>
  <c r="B34" i="6"/>
  <c r="C34" i="6"/>
  <c r="D34" i="6"/>
  <c r="E34" i="6"/>
  <c r="F34" i="6"/>
  <c r="G34" i="6"/>
  <c r="E8" i="7"/>
  <c r="F12" i="7"/>
  <c r="G12" i="7" s="1"/>
  <c r="H12" i="7" s="1"/>
  <c r="I12" i="7" s="1"/>
  <c r="J12" i="7" s="1"/>
  <c r="E14" i="7"/>
  <c r="F16" i="7"/>
  <c r="G16" i="7" s="1"/>
  <c r="H16" i="7" s="1"/>
  <c r="E17" i="7"/>
  <c r="F34" i="7"/>
  <c r="G34" i="7"/>
  <c r="H34" i="7"/>
  <c r="F37" i="7"/>
  <c r="C26" i="8" s="1"/>
  <c r="C46" i="7"/>
  <c r="E46" i="7" s="1"/>
  <c r="C47" i="7" s="1"/>
  <c r="E47" i="7" s="1"/>
  <c r="C52" i="7"/>
  <c r="J55" i="7"/>
  <c r="D54" i="7"/>
  <c r="C58" i="7"/>
  <c r="J61" i="7"/>
  <c r="D61" i="7" s="1"/>
  <c r="C64" i="7"/>
  <c r="E64" i="7" s="1"/>
  <c r="D66" i="7"/>
  <c r="B5" i="8"/>
  <c r="B10" i="8"/>
  <c r="B11" i="8"/>
  <c r="B12" i="8"/>
  <c r="C13" i="8"/>
  <c r="D13" i="8"/>
  <c r="E13" i="8"/>
  <c r="B17" i="8"/>
  <c r="B18" i="8"/>
  <c r="B19" i="8"/>
  <c r="C6" i="9"/>
  <c r="D6" i="9" s="1"/>
  <c r="E6" i="9" s="1"/>
  <c r="F6" i="9" s="1"/>
  <c r="G6" i="9" s="1"/>
  <c r="H6" i="9" s="1"/>
  <c r="I6" i="9" s="1"/>
  <c r="J6" i="9" s="1"/>
  <c r="K6" i="9" s="1"/>
  <c r="L6" i="9" s="1"/>
  <c r="M6" i="9" s="1"/>
  <c r="N6" i="9" s="1"/>
  <c r="P6" i="9" s="1"/>
  <c r="Q6" i="9" s="1"/>
  <c r="R6" i="9" s="1"/>
  <c r="S6" i="9" s="1"/>
  <c r="T6" i="9" s="1"/>
  <c r="U6" i="9" s="1"/>
  <c r="V6" i="9" s="1"/>
  <c r="W6" i="9" s="1"/>
  <c r="X6" i="9" s="1"/>
  <c r="Y6" i="9" s="1"/>
  <c r="Z6" i="9" s="1"/>
  <c r="AA6" i="9" s="1"/>
  <c r="B9" i="9"/>
  <c r="O9" i="9"/>
  <c r="AB9" i="9"/>
  <c r="O10" i="9"/>
  <c r="AB10" i="9"/>
  <c r="O11" i="9"/>
  <c r="AB11" i="9"/>
  <c r="O12" i="9"/>
  <c r="AB12" i="9"/>
  <c r="O13" i="9"/>
  <c r="AB13" i="9"/>
  <c r="O14" i="9"/>
  <c r="AB14" i="9"/>
  <c r="O15" i="9"/>
  <c r="AB15" i="9"/>
  <c r="O16" i="9"/>
  <c r="AB16" i="9"/>
  <c r="O18" i="9"/>
  <c r="AB18" i="9"/>
  <c r="O19" i="9"/>
  <c r="AB19" i="9"/>
  <c r="O20" i="9"/>
  <c r="AB20" i="9"/>
  <c r="O21" i="9"/>
  <c r="AB21" i="9"/>
  <c r="O22" i="9"/>
  <c r="AB22" i="9"/>
  <c r="O23" i="9"/>
  <c r="O24" i="9"/>
  <c r="AB24" i="9"/>
  <c r="C25" i="9"/>
  <c r="C51" i="9" s="1"/>
  <c r="D25" i="9"/>
  <c r="E25" i="9"/>
  <c r="F25" i="9"/>
  <c r="G25" i="9"/>
  <c r="H25" i="9"/>
  <c r="I25" i="9"/>
  <c r="J25" i="9"/>
  <c r="K25" i="9"/>
  <c r="L25" i="9"/>
  <c r="M25" i="9"/>
  <c r="N25" i="9"/>
  <c r="P25" i="9"/>
  <c r="P51" i="9" s="1"/>
  <c r="Q25" i="9"/>
  <c r="R25" i="9"/>
  <c r="R51" i="9"/>
  <c r="S25" i="9"/>
  <c r="T25" i="9"/>
  <c r="T51" i="9" s="1"/>
  <c r="U25" i="9"/>
  <c r="U51" i="9" s="1"/>
  <c r="V25" i="9"/>
  <c r="W25" i="9"/>
  <c r="X25" i="9"/>
  <c r="X51" i="9" s="1"/>
  <c r="Y25" i="9"/>
  <c r="Z25" i="9"/>
  <c r="Z51" i="9"/>
  <c r="AA25" i="9"/>
  <c r="AC25" i="9"/>
  <c r="AC51" i="9"/>
  <c r="B27" i="9"/>
  <c r="O27" i="9"/>
  <c r="AB27" i="9"/>
  <c r="B28" i="9"/>
  <c r="O28" i="9"/>
  <c r="AB28" i="9"/>
  <c r="B29" i="9"/>
  <c r="O29" i="9"/>
  <c r="AB29" i="9"/>
  <c r="B30" i="9"/>
  <c r="O30" i="9"/>
  <c r="AB30" i="9"/>
  <c r="B31" i="9"/>
  <c r="O31" i="9"/>
  <c r="AB31" i="9"/>
  <c r="B32" i="9"/>
  <c r="O32" i="9"/>
  <c r="AB32" i="9"/>
  <c r="B33" i="9"/>
  <c r="O33" i="9"/>
  <c r="AB33" i="9"/>
  <c r="B34" i="9"/>
  <c r="O34" i="9"/>
  <c r="AB34" i="9"/>
  <c r="B35" i="9"/>
  <c r="O35" i="9"/>
  <c r="AB35" i="9"/>
  <c r="B36" i="9"/>
  <c r="O36" i="9"/>
  <c r="AB36" i="9"/>
  <c r="B37" i="9"/>
  <c r="O37" i="9"/>
  <c r="AB37" i="9"/>
  <c r="B38" i="9"/>
  <c r="O38" i="9"/>
  <c r="AB38" i="9"/>
  <c r="B39" i="9"/>
  <c r="O39" i="9"/>
  <c r="AB39" i="9"/>
  <c r="B40" i="9"/>
  <c r="O40" i="9"/>
  <c r="AB40" i="9"/>
  <c r="O41" i="9"/>
  <c r="AB41" i="9"/>
  <c r="O42" i="9"/>
  <c r="AB42" i="9"/>
  <c r="O44" i="9"/>
  <c r="AB44" i="9"/>
  <c r="O45" i="9"/>
  <c r="AB45" i="9"/>
  <c r="O46" i="9"/>
  <c r="AB46" i="9"/>
  <c r="B48" i="9"/>
  <c r="O48" i="9"/>
  <c r="AB48" i="9"/>
  <c r="C49" i="9"/>
  <c r="D49" i="9"/>
  <c r="D51" i="9"/>
  <c r="E49" i="9"/>
  <c r="F49" i="9"/>
  <c r="F51" i="9" s="1"/>
  <c r="G49" i="9"/>
  <c r="H49" i="9"/>
  <c r="H51" i="9" s="1"/>
  <c r="I49" i="9"/>
  <c r="I51" i="9" s="1"/>
  <c r="J49" i="9"/>
  <c r="J51" i="9"/>
  <c r="K49" i="9"/>
  <c r="K51" i="9"/>
  <c r="L49" i="9"/>
  <c r="L51" i="9"/>
  <c r="M49" i="9"/>
  <c r="N49" i="9"/>
  <c r="N51" i="9" s="1"/>
  <c r="P49" i="9"/>
  <c r="Q49" i="9"/>
  <c r="R49" i="9"/>
  <c r="S49" i="9"/>
  <c r="T49" i="9"/>
  <c r="U49" i="9"/>
  <c r="V49" i="9"/>
  <c r="V51" i="9" s="1"/>
  <c r="W49" i="9"/>
  <c r="X49" i="9"/>
  <c r="Y49" i="9"/>
  <c r="Z49" i="9"/>
  <c r="AA49" i="9"/>
  <c r="AC49" i="9"/>
  <c r="E51" i="9"/>
  <c r="M51" i="9"/>
  <c r="Q51" i="9"/>
  <c r="S51" i="9"/>
  <c r="W51" i="9"/>
  <c r="Y51" i="9"/>
  <c r="AA51" i="9"/>
  <c r="C52" i="9"/>
  <c r="O52" i="9" s="1"/>
  <c r="M63" i="2"/>
  <c r="C17" i="6"/>
  <c r="D65" i="7"/>
  <c r="C16" i="6"/>
  <c r="D64" i="7"/>
  <c r="F17" i="7"/>
  <c r="E19" i="6"/>
  <c r="D23" i="6"/>
  <c r="D19" i="6"/>
  <c r="E17" i="6"/>
  <c r="D17" i="6"/>
  <c r="D26" i="6"/>
  <c r="F31" i="3"/>
  <c r="F8" i="3"/>
  <c r="C26" i="6"/>
  <c r="E31" i="3"/>
  <c r="E8" i="3" s="1"/>
  <c r="C18" i="8" s="1"/>
  <c r="E26" i="6"/>
  <c r="G31" i="3"/>
  <c r="G8" i="3" s="1"/>
  <c r="E18" i="8" s="1"/>
  <c r="L24" i="2"/>
  <c r="M24" i="2"/>
  <c r="G17" i="7"/>
  <c r="I16" i="7"/>
  <c r="D56" i="7"/>
  <c r="J28" i="7"/>
  <c r="D55" i="7"/>
  <c r="M59" i="7"/>
  <c r="D53" i="7"/>
  <c r="D52" i="7"/>
  <c r="F28" i="7" s="1"/>
  <c r="L23" i="2"/>
  <c r="M23" i="2"/>
  <c r="O25" i="9"/>
  <c r="C53" i="9"/>
  <c r="D52" i="9" s="1"/>
  <c r="P52" i="9" s="1"/>
  <c r="C36" i="6"/>
  <c r="L55" i="2"/>
  <c r="M55" i="2" s="1"/>
  <c r="D18" i="8"/>
  <c r="M40" i="2"/>
  <c r="L56" i="2"/>
  <c r="B13" i="8"/>
  <c r="D53" i="9"/>
  <c r="E52" i="9" s="1"/>
  <c r="E53" i="9" s="1"/>
  <c r="F52" i="9" s="1"/>
  <c r="F53" i="9" s="1"/>
  <c r="G52" i="9" s="1"/>
  <c r="M56" i="2"/>
  <c r="C65" i="7"/>
  <c r="E65" i="7" s="1"/>
  <c r="O62" i="7"/>
  <c r="J16" i="7"/>
  <c r="J17" i="7" s="1"/>
  <c r="I17" i="7"/>
  <c r="H17" i="7"/>
  <c r="D58" i="7"/>
  <c r="E58" i="7" s="1"/>
  <c r="D60" i="7"/>
  <c r="I28" i="7"/>
  <c r="D59" i="7"/>
  <c r="G28" i="7" s="1"/>
  <c r="C19" i="8"/>
  <c r="F19" i="8"/>
  <c r="G19" i="8"/>
  <c r="H28" i="7"/>
  <c r="N61" i="7" l="1"/>
  <c r="C59" i="7"/>
  <c r="E59" i="7" s="1"/>
  <c r="P62" i="7"/>
  <c r="C66" i="7"/>
  <c r="E66" i="7" s="1"/>
  <c r="Q62" i="7" s="1"/>
  <c r="AB52" i="9"/>
  <c r="P53" i="9"/>
  <c r="Q52" i="9" s="1"/>
  <c r="Q53" i="9" s="1"/>
  <c r="R52" i="9" s="1"/>
  <c r="R53" i="9" s="1"/>
  <c r="S52" i="9" s="1"/>
  <c r="S53" i="9" s="1"/>
  <c r="T52" i="9" s="1"/>
  <c r="T53" i="9" s="1"/>
  <c r="U52" i="9" s="1"/>
  <c r="U53" i="9" s="1"/>
  <c r="V52" i="9" s="1"/>
  <c r="V53" i="9" s="1"/>
  <c r="W52" i="9" s="1"/>
  <c r="W53" i="9" s="1"/>
  <c r="X52" i="9" s="1"/>
  <c r="X53" i="9" s="1"/>
  <c r="Y52" i="9" s="1"/>
  <c r="Y53" i="9" s="1"/>
  <c r="Z52" i="9" s="1"/>
  <c r="Z53" i="9" s="1"/>
  <c r="AA52" i="9" s="1"/>
  <c r="AA53" i="9" s="1"/>
  <c r="E52" i="7"/>
  <c r="N46" i="2"/>
  <c r="M47" i="2"/>
  <c r="N23" i="2"/>
  <c r="G51" i="9"/>
  <c r="G53" i="9" s="1"/>
  <c r="H52" i="9" s="1"/>
  <c r="H53" i="9" s="1"/>
  <c r="I52" i="9" s="1"/>
  <c r="I53" i="9" s="1"/>
  <c r="J52" i="9" s="1"/>
  <c r="J53" i="9" s="1"/>
  <c r="K52" i="9" s="1"/>
  <c r="K53" i="9" s="1"/>
  <c r="L52" i="9" s="1"/>
  <c r="L53" i="9" s="1"/>
  <c r="M52" i="9" s="1"/>
  <c r="M53" i="9" s="1"/>
  <c r="N52" i="9" s="1"/>
  <c r="N53" i="9" s="1"/>
  <c r="AB25" i="9"/>
  <c r="G36" i="6"/>
  <c r="L54" i="2"/>
  <c r="L38" i="2"/>
  <c r="L22" i="2"/>
  <c r="N62" i="2"/>
  <c r="L29" i="2"/>
  <c r="M29" i="2" s="1"/>
  <c r="L45" i="2"/>
  <c r="M45" i="2" s="1"/>
  <c r="N45" i="2" s="1"/>
  <c r="L61" i="2"/>
  <c r="M61" i="2" s="1"/>
  <c r="L43" i="2"/>
  <c r="M43" i="2" s="1"/>
  <c r="N43" i="2" s="1"/>
  <c r="L59" i="2"/>
  <c r="M59" i="2" s="1"/>
  <c r="L27" i="2"/>
  <c r="M27" i="2" s="1"/>
  <c r="N27" i="2" s="1"/>
  <c r="N20" i="2"/>
  <c r="N55" i="2" s="1"/>
  <c r="M28" i="2"/>
  <c r="N28" i="2" s="1"/>
  <c r="M41" i="2"/>
  <c r="N41" i="2" s="1"/>
  <c r="M42" i="2"/>
  <c r="N42" i="2" s="1"/>
  <c r="M44" i="2"/>
  <c r="N44" i="2" s="1"/>
  <c r="M57" i="2"/>
  <c r="N57" i="2" s="1"/>
  <c r="M58" i="2"/>
  <c r="N58" i="2" s="1"/>
  <c r="M60" i="2"/>
  <c r="N60" i="2" s="1"/>
  <c r="N63" i="2"/>
  <c r="AB49" i="9"/>
  <c r="O49" i="9"/>
  <c r="O51" i="9" s="1"/>
  <c r="O53" i="9" s="1"/>
  <c r="N39" i="2"/>
  <c r="E19" i="7"/>
  <c r="E20" i="7" s="1"/>
  <c r="E22" i="7" s="1"/>
  <c r="L31" i="2"/>
  <c r="M31" i="2" s="1"/>
  <c r="N31" i="2" s="1"/>
  <c r="G10" i="8"/>
  <c r="N59" i="7"/>
  <c r="C48" i="7"/>
  <c r="E48" i="7" s="1"/>
  <c r="M13" i="2"/>
  <c r="F12" i="3" s="1"/>
  <c r="D10" i="8"/>
  <c r="C10" i="8"/>
  <c r="E5" i="6"/>
  <c r="F5" i="6"/>
  <c r="N59" i="2" l="1"/>
  <c r="N29" i="2"/>
  <c r="M54" i="2"/>
  <c r="L64" i="2"/>
  <c r="L10" i="2" s="1"/>
  <c r="N24" i="2"/>
  <c r="N25" i="2"/>
  <c r="C53" i="7"/>
  <c r="E53" i="7" s="1"/>
  <c r="M60" i="7"/>
  <c r="M65" i="7" s="1"/>
  <c r="F13" i="7" s="1"/>
  <c r="N26" i="2"/>
  <c r="O20" i="2"/>
  <c r="P20" i="2" s="1"/>
  <c r="Q20" i="2" s="1"/>
  <c r="N56" i="2"/>
  <c r="N40" i="2"/>
  <c r="O40" i="2" s="1"/>
  <c r="P40" i="2" s="1"/>
  <c r="Q40" i="2" s="1"/>
  <c r="N30" i="2"/>
  <c r="N61" i="2"/>
  <c r="O61" i="2" s="1"/>
  <c r="P61" i="2" s="1"/>
  <c r="Q61" i="2" s="1"/>
  <c r="M22" i="2"/>
  <c r="L32" i="2"/>
  <c r="L8" i="2" s="1"/>
  <c r="L14" i="2" s="1"/>
  <c r="E7" i="3" s="1"/>
  <c r="AB51" i="9"/>
  <c r="AB53" i="9" s="1"/>
  <c r="AC52" i="9" s="1"/>
  <c r="AC53" i="9" s="1"/>
  <c r="N47" i="2"/>
  <c r="O47" i="2" s="1"/>
  <c r="P47" i="2" s="1"/>
  <c r="Q47" i="2" s="1"/>
  <c r="O61" i="7"/>
  <c r="C60" i="7"/>
  <c r="E60" i="7" s="1"/>
  <c r="O42" i="2"/>
  <c r="P42" i="2" s="1"/>
  <c r="Q42" i="2" s="1"/>
  <c r="L48" i="2"/>
  <c r="L9" i="2" s="1"/>
  <c r="M38" i="2"/>
  <c r="O46" i="2"/>
  <c r="P46" i="2" s="1"/>
  <c r="Q46" i="2" s="1"/>
  <c r="O59" i="7"/>
  <c r="C49" i="7"/>
  <c r="E49" i="7" s="1"/>
  <c r="N13" i="2"/>
  <c r="O13" i="2" s="1"/>
  <c r="P13" i="2" s="1"/>
  <c r="I12" i="3" s="1"/>
  <c r="O31" i="2" l="1"/>
  <c r="P31" i="2" s="1"/>
  <c r="Q31" i="2" s="1"/>
  <c r="O25" i="2"/>
  <c r="P25" i="2" s="1"/>
  <c r="Q25" i="2" s="1"/>
  <c r="N38" i="2"/>
  <c r="M48" i="2"/>
  <c r="M9" i="2" s="1"/>
  <c r="O39" i="2"/>
  <c r="P39" i="2" s="1"/>
  <c r="Q39" i="2" s="1"/>
  <c r="O30" i="2"/>
  <c r="P30" i="2" s="1"/>
  <c r="Q30" i="2" s="1"/>
  <c r="O44" i="2"/>
  <c r="P44" i="2" s="1"/>
  <c r="Q44" i="2" s="1"/>
  <c r="O26" i="2"/>
  <c r="P26" i="2" s="1"/>
  <c r="Q26" i="2" s="1"/>
  <c r="O62" i="2"/>
  <c r="P62" i="2" s="1"/>
  <c r="Q62" i="2" s="1"/>
  <c r="O29" i="2"/>
  <c r="P29" i="2" s="1"/>
  <c r="Q29" i="2" s="1"/>
  <c r="O27" i="2"/>
  <c r="P27" i="2" s="1"/>
  <c r="Q27" i="2" s="1"/>
  <c r="C61" i="7"/>
  <c r="E61" i="7" s="1"/>
  <c r="Q61" i="7" s="1"/>
  <c r="P61" i="7"/>
  <c r="C17" i="8"/>
  <c r="C20" i="8" s="1"/>
  <c r="E10" i="3"/>
  <c r="E4" i="3" s="1"/>
  <c r="C12" i="6"/>
  <c r="C28" i="6" s="1"/>
  <c r="O24" i="2"/>
  <c r="P24" i="2" s="1"/>
  <c r="Q24" i="2" s="1"/>
  <c r="O60" i="2"/>
  <c r="P60" i="2" s="1"/>
  <c r="Q60" i="2" s="1"/>
  <c r="O63" i="2"/>
  <c r="P63" i="2" s="1"/>
  <c r="Q63" i="2" s="1"/>
  <c r="O43" i="2"/>
  <c r="P43" i="2" s="1"/>
  <c r="Q43" i="2" s="1"/>
  <c r="O59" i="2"/>
  <c r="P59" i="2" s="1"/>
  <c r="Q59" i="2" s="1"/>
  <c r="O45" i="2"/>
  <c r="P45" i="2" s="1"/>
  <c r="Q45" i="2" s="1"/>
  <c r="N22" i="2"/>
  <c r="M32" i="2"/>
  <c r="M8" i="2" s="1"/>
  <c r="M14" i="2" s="1"/>
  <c r="F7" i="3" s="1"/>
  <c r="O56" i="2"/>
  <c r="P56" i="2" s="1"/>
  <c r="Q56" i="2" s="1"/>
  <c r="O28" i="2"/>
  <c r="P28" i="2" s="1"/>
  <c r="Q28" i="2" s="1"/>
  <c r="C54" i="7"/>
  <c r="E54" i="7" s="1"/>
  <c r="N60" i="7"/>
  <c r="N65" i="7" s="1"/>
  <c r="G13" i="7" s="1"/>
  <c r="O57" i="2"/>
  <c r="P57" i="2" s="1"/>
  <c r="Q57" i="2" s="1"/>
  <c r="O41" i="2"/>
  <c r="P41" i="2" s="1"/>
  <c r="Q41" i="2" s="1"/>
  <c r="O23" i="2"/>
  <c r="P23" i="2" s="1"/>
  <c r="Q23" i="2" s="1"/>
  <c r="N54" i="2"/>
  <c r="M64" i="2"/>
  <c r="M10" i="2" s="1"/>
  <c r="O58" i="2"/>
  <c r="P58" i="2" s="1"/>
  <c r="Q58" i="2" s="1"/>
  <c r="O55" i="2"/>
  <c r="P55" i="2" s="1"/>
  <c r="Q55" i="2" s="1"/>
  <c r="G12" i="3"/>
  <c r="P59" i="7"/>
  <c r="C50" i="7"/>
  <c r="E50" i="7" s="1"/>
  <c r="Q59" i="7" s="1"/>
  <c r="Q13" i="2"/>
  <c r="H12" i="3"/>
  <c r="O54" i="2" l="1"/>
  <c r="N64" i="2"/>
  <c r="N10" i="2" s="1"/>
  <c r="C55" i="7"/>
  <c r="E55" i="7" s="1"/>
  <c r="O60" i="7"/>
  <c r="O65" i="7" s="1"/>
  <c r="H13" i="7" s="1"/>
  <c r="O22" i="2"/>
  <c r="N32" i="2"/>
  <c r="N8" i="2" s="1"/>
  <c r="N14" i="2" s="1"/>
  <c r="G7" i="3" s="1"/>
  <c r="N48" i="2"/>
  <c r="N9" i="2" s="1"/>
  <c r="O38" i="2"/>
  <c r="D17" i="8"/>
  <c r="D20" i="8" s="1"/>
  <c r="F10" i="3"/>
  <c r="F4" i="3" s="1"/>
  <c r="D12" i="6"/>
  <c r="D28" i="6" s="1"/>
  <c r="E7" i="7"/>
  <c r="C27" i="4"/>
  <c r="C28" i="4"/>
  <c r="D28" i="4" l="1"/>
  <c r="D27" i="4"/>
  <c r="C56" i="7"/>
  <c r="E56" i="7" s="1"/>
  <c r="Q60" i="7" s="1"/>
  <c r="Q65" i="7" s="1"/>
  <c r="J13" i="7" s="1"/>
  <c r="P60" i="7"/>
  <c r="P65" i="7" s="1"/>
  <c r="I13" i="7" s="1"/>
  <c r="C7" i="6"/>
  <c r="C12" i="8"/>
  <c r="E12" i="6"/>
  <c r="E28" i="6" s="1"/>
  <c r="G10" i="3"/>
  <c r="G4" i="3" s="1"/>
  <c r="E17" i="8"/>
  <c r="E20" i="8" s="1"/>
  <c r="C30" i="4"/>
  <c r="C11" i="8"/>
  <c r="C14" i="8" s="1"/>
  <c r="C22" i="8" s="1"/>
  <c r="C6" i="6"/>
  <c r="P22" i="2"/>
  <c r="O32" i="2"/>
  <c r="O8" i="2" s="1"/>
  <c r="O14" i="2" s="1"/>
  <c r="H7" i="3" s="1"/>
  <c r="P38" i="2"/>
  <c r="O48" i="2"/>
  <c r="O9" i="2" s="1"/>
  <c r="P54" i="2"/>
  <c r="O64" i="2"/>
  <c r="O10" i="2" s="1"/>
  <c r="Q54" i="2" l="1"/>
  <c r="Q64" i="2" s="1"/>
  <c r="Q10" i="2" s="1"/>
  <c r="P64" i="2"/>
  <c r="P10" i="2" s="1"/>
  <c r="P32" i="2"/>
  <c r="P8" i="2" s="1"/>
  <c r="P14" i="2" s="1"/>
  <c r="I7" i="3" s="1"/>
  <c r="Q22" i="2"/>
  <c r="Q32" i="2" s="1"/>
  <c r="Q8" i="2" s="1"/>
  <c r="Q14" i="2" s="1"/>
  <c r="D12" i="8"/>
  <c r="D7" i="6"/>
  <c r="C9" i="6"/>
  <c r="C37" i="6" s="1"/>
  <c r="F27" i="7" s="1"/>
  <c r="F31" i="7" s="1"/>
  <c r="F36" i="7" s="1"/>
  <c r="Q38" i="2"/>
  <c r="P48" i="2"/>
  <c r="P9" i="2" s="1"/>
  <c r="E28" i="4"/>
  <c r="E27" i="4"/>
  <c r="F17" i="8"/>
  <c r="F20" i="8" s="1"/>
  <c r="H10" i="3"/>
  <c r="F12" i="6"/>
  <c r="F28" i="6" s="1"/>
  <c r="D6" i="6"/>
  <c r="D9" i="6" s="1"/>
  <c r="D37" i="6" s="1"/>
  <c r="G27" i="7" s="1"/>
  <c r="G31" i="7" s="1"/>
  <c r="G36" i="7" s="1"/>
  <c r="D25" i="8" s="1"/>
  <c r="D11" i="8"/>
  <c r="D30" i="4"/>
  <c r="D14" i="8" l="1"/>
  <c r="D22" i="8" s="1"/>
  <c r="R40" i="2"/>
  <c r="Q48" i="2"/>
  <c r="Q9" i="2" s="1"/>
  <c r="E11" i="8"/>
  <c r="E30" i="4"/>
  <c r="E6" i="6"/>
  <c r="E9" i="6" s="1"/>
  <c r="E37" i="6" s="1"/>
  <c r="H27" i="7" s="1"/>
  <c r="H31" i="7" s="1"/>
  <c r="H36" i="7" s="1"/>
  <c r="E25" i="8" s="1"/>
  <c r="C25" i="8"/>
  <c r="F38" i="7"/>
  <c r="G17" i="8"/>
  <c r="G20" i="8" s="1"/>
  <c r="I10" i="3"/>
  <c r="G12" i="6"/>
  <c r="G28" i="6" s="1"/>
  <c r="F27" i="4"/>
  <c r="F28" i="4"/>
  <c r="E12" i="8"/>
  <c r="E7" i="6"/>
  <c r="F11" i="8" l="1"/>
  <c r="F30" i="4"/>
  <c r="F6" i="6"/>
  <c r="F9" i="6" s="1"/>
  <c r="F37" i="6" s="1"/>
  <c r="I27" i="7" s="1"/>
  <c r="I31" i="7" s="1"/>
  <c r="I36" i="7" s="1"/>
  <c r="F25" i="8" s="1"/>
  <c r="C27" i="8"/>
  <c r="F11" i="7"/>
  <c r="G37" i="7"/>
  <c r="E14" i="8"/>
  <c r="E22" i="8" s="1"/>
  <c r="G28" i="4"/>
  <c r="G27" i="4"/>
  <c r="F7" i="6"/>
  <c r="F12" i="8"/>
  <c r="F14" i="8" s="1"/>
  <c r="F22" i="8" s="1"/>
  <c r="G30" i="4" l="1"/>
  <c r="G11" i="8"/>
  <c r="G6" i="6"/>
  <c r="F7" i="7"/>
  <c r="C30" i="8" s="1"/>
  <c r="F14" i="7"/>
  <c r="F19" i="7" s="1"/>
  <c r="F20" i="7" s="1"/>
  <c r="F22" i="7" s="1"/>
  <c r="F8" i="7"/>
  <c r="G7" i="6"/>
  <c r="G12" i="8"/>
  <c r="D26" i="8"/>
  <c r="G38" i="7"/>
  <c r="G9" i="6" l="1"/>
  <c r="G37" i="6" s="1"/>
  <c r="J27" i="7" s="1"/>
  <c r="J31" i="7" s="1"/>
  <c r="J36" i="7" s="1"/>
  <c r="G25" i="8" s="1"/>
  <c r="G11" i="7"/>
  <c r="H37" i="7"/>
  <c r="D27" i="8"/>
  <c r="G14" i="8"/>
  <c r="G22" i="8" s="1"/>
  <c r="E26" i="8" l="1"/>
  <c r="H38" i="7"/>
  <c r="G14" i="7"/>
  <c r="G19" i="7" s="1"/>
  <c r="G20" i="7" s="1"/>
  <c r="G22" i="7" s="1"/>
  <c r="G8" i="7"/>
  <c r="G7" i="7"/>
  <c r="D30" i="8" s="1"/>
  <c r="E27" i="8" l="1"/>
  <c r="H11" i="7"/>
  <c r="I37" i="7"/>
  <c r="H14" i="7" l="1"/>
  <c r="H19" i="7" s="1"/>
  <c r="H20" i="7" s="1"/>
  <c r="H22" i="7" s="1"/>
  <c r="H7" i="7"/>
  <c r="E30" i="8" s="1"/>
  <c r="H8" i="7"/>
  <c r="I38" i="7"/>
  <c r="F26" i="8"/>
  <c r="I11" i="7" l="1"/>
  <c r="F27" i="8"/>
  <c r="J37" i="7"/>
  <c r="J38" i="7" l="1"/>
  <c r="G26" i="8"/>
  <c r="I7" i="7"/>
  <c r="F30" i="8" s="1"/>
  <c r="I8" i="7"/>
  <c r="I14" i="7"/>
  <c r="I19" i="7" s="1"/>
  <c r="I20" i="7" s="1"/>
  <c r="I22" i="7" s="1"/>
  <c r="J11" i="7" l="1"/>
  <c r="G27" i="8"/>
  <c r="J7" i="7" l="1"/>
  <c r="G30" i="8" s="1"/>
  <c r="J8" i="7"/>
  <c r="J14" i="7"/>
  <c r="J19" i="7" s="1"/>
  <c r="J20" i="7" s="1"/>
  <c r="J22" i="7" s="1"/>
</calcChain>
</file>

<file path=xl/sharedStrings.xml><?xml version="1.0" encoding="utf-8"?>
<sst xmlns="http://schemas.openxmlformats.org/spreadsheetml/2006/main" count="300" uniqueCount="217">
  <si>
    <t>Welcome to La Piana Consulting's Financial Projections Template.  The purpose of the template is to help you understand the financial implications of your future plan and, in doing so, inform decision-making. It will help you test key assumptions, examine various financial scenarios, and identify growth capital targets. The template also provides the output pages you will need for your business plan. See instructions below:</t>
  </si>
  <si>
    <t>1)</t>
  </si>
  <si>
    <t>Data entry for the Scenario Model:  Staffing Projections, Expense Projections, &amp; Revenue/Program Projections</t>
  </si>
  <si>
    <r>
      <rPr>
        <b/>
        <sz val="10"/>
        <color indexed="0"/>
        <rFont val="Arial"/>
        <family val="2"/>
      </rPr>
      <t xml:space="preserve">Note: </t>
    </r>
    <r>
      <rPr>
        <sz val="10"/>
        <color indexed="0"/>
        <rFont val="Arial"/>
        <family val="2"/>
      </rPr>
      <t xml:space="preserve">All input cells are shaded green, and data appear </t>
    </r>
    <r>
      <rPr>
        <sz val="10"/>
        <color indexed="9"/>
        <rFont val="Arial"/>
        <family val="2"/>
      </rPr>
      <t>blue</t>
    </r>
    <r>
      <rPr>
        <sz val="10"/>
        <color indexed="0"/>
        <rFont val="Arial"/>
        <family val="2"/>
      </rPr>
      <t xml:space="preserve"> when entered.  Additional instructions can be found on individual worksheets.</t>
    </r>
  </si>
  <si>
    <t xml:space="preserve">Staffing Projections : </t>
  </si>
  <si>
    <r>
      <t xml:space="preserve">Click </t>
    </r>
    <r>
      <rPr>
        <u/>
        <sz val="10"/>
        <color indexed="0"/>
        <rFont val="Arial"/>
        <family val="2"/>
      </rPr>
      <t>Staffing Projections</t>
    </r>
    <r>
      <rPr>
        <sz val="10"/>
        <color indexed="0"/>
        <rFont val="Arial"/>
        <family val="2"/>
      </rPr>
      <t xml:space="preserve"> tab to enter inputs for staff positions, salary and fringe, and incremental FTE requirements</t>
    </r>
  </si>
  <si>
    <t xml:space="preserve">Expense Projections: </t>
  </si>
  <si>
    <r>
      <t xml:space="preserve">Click </t>
    </r>
    <r>
      <rPr>
        <u/>
        <sz val="10"/>
        <color indexed="0"/>
        <rFont val="Arial"/>
        <family val="2"/>
      </rPr>
      <t>Expense Projections</t>
    </r>
    <r>
      <rPr>
        <sz val="10"/>
        <color indexed="0"/>
        <rFont val="Arial"/>
        <family val="2"/>
      </rPr>
      <t xml:space="preserve"> tab to enter inputs for non-personnel expenses.</t>
    </r>
  </si>
  <si>
    <t>Revenue/Program Projections:</t>
  </si>
  <si>
    <t>2)</t>
  </si>
  <si>
    <t>Output Pages: The Output Scenarios, Multi Year Budgets, Balance Sheet and Cash Flows, Projection Summary</t>
  </si>
  <si>
    <t>Output Scenarios</t>
  </si>
  <si>
    <r>
      <t xml:space="preserve">Click </t>
    </r>
    <r>
      <rPr>
        <u/>
        <sz val="10"/>
        <color indexed="0"/>
        <rFont val="Arial"/>
        <family val="2"/>
      </rPr>
      <t>Output Scenarios</t>
    </r>
    <r>
      <rPr>
        <sz val="10"/>
        <color indexed="0"/>
        <rFont val="Arial"/>
        <family val="2"/>
      </rPr>
      <t xml:space="preserve"> tab to test and view results of key assumptions</t>
    </r>
  </si>
  <si>
    <t>Multi Year Budgets</t>
  </si>
  <si>
    <t>Projection Summary</t>
  </si>
  <si>
    <r>
      <t xml:space="preserve">Click </t>
    </r>
    <r>
      <rPr>
        <u/>
        <sz val="10"/>
        <color indexed="0"/>
        <rFont val="Arial"/>
        <family val="2"/>
      </rPr>
      <t>Projection - Summary</t>
    </r>
    <r>
      <rPr>
        <sz val="10"/>
        <color indexed="0"/>
        <rFont val="Arial"/>
        <family val="2"/>
      </rPr>
      <t xml:space="preserve"> to view program statistics, income statements, cash flows, and liquidity metrics</t>
    </r>
  </si>
  <si>
    <t>Cash Projections</t>
  </si>
  <si>
    <t>3)</t>
  </si>
  <si>
    <t>Model Customization:</t>
  </si>
  <si>
    <t>The template has been designed to accommodate the business-planning needs of most nonprofit organizations; however, the model can be customized and adapted to meet the specific requirements of your agency. Significant changes may involve changes to existing formulas. For assistance, please contact La Piana Consulting.</t>
  </si>
  <si>
    <t>4)</t>
  </si>
  <si>
    <t>Copying and Printing Output Pages:</t>
  </si>
  <si>
    <t>To copy a portion of an output, highlight the selected area and press Ctrl &amp; C keys; to then Paste into another document, press Ctrl-V. To print output pages, select the sheet you wish to print and press Ctrl-P.</t>
  </si>
  <si>
    <t>Staff Positions</t>
  </si>
  <si>
    <r>
      <t xml:space="preserve">Total FTE </t>
    </r>
    <r>
      <rPr>
        <b/>
        <sz val="9"/>
        <color indexed="1"/>
        <rFont val="Arial"/>
        <family val="2"/>
      </rPr>
      <t>for each Output Scenario</t>
    </r>
  </si>
  <si>
    <t>Year 1</t>
  </si>
  <si>
    <t>Year 2</t>
  </si>
  <si>
    <t>Year 3</t>
  </si>
  <si>
    <t>Base</t>
  </si>
  <si>
    <t>Taxes &amp; Benefits</t>
  </si>
  <si>
    <t xml:space="preserve">Fully loaded salary (cost) </t>
  </si>
  <si>
    <t>High</t>
  </si>
  <si>
    <t>Medium</t>
  </si>
  <si>
    <t>Low</t>
  </si>
  <si>
    <r>
      <t xml:space="preserve">Total Cost of FTEs </t>
    </r>
    <r>
      <rPr>
        <b/>
        <sz val="9"/>
        <color indexed="1"/>
        <rFont val="Arial"/>
        <family val="2"/>
      </rPr>
      <t>for Each Output Scenario</t>
    </r>
    <r>
      <rPr>
        <b/>
        <sz val="10"/>
        <color indexed="1"/>
        <rFont val="Arial"/>
        <family val="2"/>
      </rPr>
      <t xml:space="preserve"> </t>
    </r>
  </si>
  <si>
    <t>Name</t>
  </si>
  <si>
    <t>Launch Year</t>
  </si>
  <si>
    <t>COLA</t>
  </si>
  <si>
    <r>
      <t xml:space="preserve">Results Based on Chosen Scenario </t>
    </r>
    <r>
      <rPr>
        <b/>
        <sz val="9"/>
        <color indexed="1"/>
        <rFont val="Arial"/>
        <family val="2"/>
      </rPr>
      <t xml:space="preserve">(see </t>
    </r>
    <r>
      <rPr>
        <b/>
        <i/>
        <sz val="9"/>
        <color indexed="1"/>
        <rFont val="Arial"/>
        <family val="2"/>
      </rPr>
      <t xml:space="preserve">Output Scenarios </t>
    </r>
    <r>
      <rPr>
        <b/>
        <sz val="9"/>
        <color indexed="1"/>
        <rFont val="Arial"/>
        <family val="2"/>
      </rPr>
      <t>tab</t>
    </r>
    <r>
      <rPr>
        <b/>
        <i/>
        <sz val="9"/>
        <color indexed="1"/>
        <rFont val="Arial"/>
        <family val="2"/>
      </rPr>
      <t>)</t>
    </r>
  </si>
  <si>
    <t xml:space="preserve">Total FTE </t>
  </si>
  <si>
    <t>Total Costs</t>
  </si>
  <si>
    <t>Incremental FTE Required</t>
  </si>
  <si>
    <t xml:space="preserve">Cost of Incremental FTE </t>
  </si>
  <si>
    <t>Total</t>
  </si>
  <si>
    <t>Non-Personnel Costs %</t>
  </si>
  <si>
    <t>Program expenses</t>
  </si>
  <si>
    <t>Salary and Benefits</t>
  </si>
  <si>
    <t>Non-Personnel Costs</t>
  </si>
  <si>
    <t>One-time Costs</t>
  </si>
  <si>
    <t>Total Expenses</t>
  </si>
  <si>
    <t>FTE Count</t>
  </si>
  <si>
    <t>Staff/Unit Costs</t>
  </si>
  <si>
    <t xml:space="preserve">Non-Personnel Costs </t>
  </si>
  <si>
    <t>Consulting/Professional Fees</t>
  </si>
  <si>
    <t>Rent</t>
  </si>
  <si>
    <t>Travel</t>
  </si>
  <si>
    <t>Meetings</t>
  </si>
  <si>
    <t>Professional Fees</t>
  </si>
  <si>
    <t>Office Supplies</t>
  </si>
  <si>
    <t>Printing and Publications</t>
  </si>
  <si>
    <t>Telephone/internet</t>
  </si>
  <si>
    <t>Insurance</t>
  </si>
  <si>
    <t>Professional Development</t>
  </si>
  <si>
    <t>Postage and Delivery</t>
  </si>
  <si>
    <t>Other Expenses</t>
  </si>
  <si>
    <t>Program Evaluation</t>
  </si>
  <si>
    <t>Total Non-Personnel Costs</t>
  </si>
  <si>
    <t xml:space="preserve">One-Time Costs </t>
  </si>
  <si>
    <t>Item 1</t>
  </si>
  <si>
    <t>Item 2</t>
  </si>
  <si>
    <t>Item 3</t>
  </si>
  <si>
    <t>Item 4</t>
  </si>
  <si>
    <t>Item 5</t>
  </si>
  <si>
    <t>Total One-Time Costs</t>
  </si>
  <si>
    <t>Driver 1</t>
  </si>
  <si>
    <t>Schools Per Site</t>
  </si>
  <si>
    <t>School Revenues</t>
  </si>
  <si>
    <t>Best</t>
  </si>
  <si>
    <t>Worst</t>
  </si>
  <si>
    <t>Driver 3</t>
  </si>
  <si>
    <t>Driver 4</t>
  </si>
  <si>
    <t>Foundation Support</t>
  </si>
  <si>
    <t>Individual Support</t>
  </si>
  <si>
    <t>Driver 5</t>
  </si>
  <si>
    <r>
      <rPr>
        <b/>
        <sz val="10"/>
        <color indexed="0"/>
        <rFont val="Arial"/>
        <family val="2"/>
      </rPr>
      <t>Note:</t>
    </r>
    <r>
      <rPr>
        <sz val="8"/>
        <color indexed="0"/>
        <rFont val="Arial"/>
        <family val="2"/>
      </rPr>
      <t xml:space="preserve"> Driver 5 is unused in this example.</t>
    </r>
  </si>
  <si>
    <t>Driver 6</t>
  </si>
  <si>
    <t>(Other Source of Revenue)</t>
  </si>
  <si>
    <t>Children Per School</t>
  </si>
  <si>
    <t>Revenue Output</t>
  </si>
  <si>
    <t>Total Revenues</t>
  </si>
  <si>
    <t>Number of Children Served</t>
  </si>
  <si>
    <t>Scenario Drivers</t>
  </si>
  <si>
    <t>Expenses:</t>
  </si>
  <si>
    <t>Staffing</t>
  </si>
  <si>
    <t>Revenue:</t>
  </si>
  <si>
    <t>Dashboard</t>
  </si>
  <si>
    <t>Dashboard (continued)</t>
  </si>
  <si>
    <t>Detailed</t>
  </si>
  <si>
    <t>Projection</t>
  </si>
  <si>
    <t>Operating Revenues</t>
  </si>
  <si>
    <t>Summary</t>
  </si>
  <si>
    <t>Revenues</t>
  </si>
  <si>
    <t>Total Operating Revenues</t>
  </si>
  <si>
    <t>Operating Expenses</t>
  </si>
  <si>
    <t>Expenses</t>
  </si>
  <si>
    <t>Total Operating Expenses</t>
  </si>
  <si>
    <t>Operating Surplus/Deficit</t>
  </si>
  <si>
    <t>Total One-time Costs</t>
  </si>
  <si>
    <t xml:space="preserve"> Surplus/Deficit</t>
  </si>
  <si>
    <t>FYE</t>
  </si>
  <si>
    <t>Current</t>
  </si>
  <si>
    <t>LIQUIDITY METRICS</t>
  </si>
  <si>
    <t>Months of Cash</t>
  </si>
  <si>
    <t>Current Ratio</t>
  </si>
  <si>
    <t>ASSETS</t>
  </si>
  <si>
    <t>Cash</t>
  </si>
  <si>
    <t>Receivables</t>
  </si>
  <si>
    <t>Equipment, Net</t>
  </si>
  <si>
    <t>TOTAL ASSETS</t>
  </si>
  <si>
    <t>LIABILITIES AND NET ASSETS</t>
  </si>
  <si>
    <t>Payables and Accrued Expenses</t>
  </si>
  <si>
    <t>TOTAL LIABILITIES</t>
  </si>
  <si>
    <t>Net Assets</t>
  </si>
  <si>
    <t>TOTAL NET ASSETS</t>
  </si>
  <si>
    <t>TOTAL LIABILITIES AND NET ASSETS</t>
  </si>
  <si>
    <t>STATEMENT OF CASH FLOWS</t>
  </si>
  <si>
    <t>From Operating Activity</t>
  </si>
  <si>
    <t>Surplus/Deficit</t>
  </si>
  <si>
    <t>Depreciation</t>
  </si>
  <si>
    <t>Change in Receivables</t>
  </si>
  <si>
    <t>Change in Payables</t>
  </si>
  <si>
    <t xml:space="preserve"> Net Cash Provided by Operating Activity</t>
  </si>
  <si>
    <t>From Investing Activity</t>
  </si>
  <si>
    <t>Purchases of equipment</t>
  </si>
  <si>
    <t xml:space="preserve">   Net Cash Used in Investing Activities</t>
  </si>
  <si>
    <t>Net Increase/Decrease in Cash</t>
  </si>
  <si>
    <t>Cash Beginning of Period</t>
  </si>
  <si>
    <t>Cash End of Period</t>
  </si>
  <si>
    <t>Depreciation Example</t>
  </si>
  <si>
    <t>Straight Line Depreciation</t>
  </si>
  <si>
    <t>Depreciation Expense</t>
  </si>
  <si>
    <t>Equipment</t>
  </si>
  <si>
    <t>Net Value</t>
  </si>
  <si>
    <t>Existing</t>
  </si>
  <si>
    <t>Year 1 Net</t>
  </si>
  <si>
    <t>Year 2 Net</t>
  </si>
  <si>
    <t>Year 3 Net</t>
  </si>
  <si>
    <t>Purchase Year 1</t>
  </si>
  <si>
    <t>Purchase Price</t>
  </si>
  <si>
    <t>Salvage Value</t>
  </si>
  <si>
    <t>Useful life</t>
  </si>
  <si>
    <t xml:space="preserve">                   Annual Depreciation </t>
  </si>
  <si>
    <t>Equipment, Net of Depreciation—Summary</t>
  </si>
  <si>
    <t>Purchase Year 2</t>
  </si>
  <si>
    <t>Purchase Year 3</t>
  </si>
  <si>
    <t>Program Statistics</t>
  </si>
  <si>
    <t>Number of New Schools</t>
  </si>
  <si>
    <t>Income Statements</t>
  </si>
  <si>
    <t>Cash Flows</t>
  </si>
  <si>
    <t>Net Cash for Period</t>
  </si>
  <si>
    <t>Beginning Cash</t>
  </si>
  <si>
    <t>Ending Cash</t>
  </si>
  <si>
    <t>Liquidity</t>
  </si>
  <si>
    <t>Months of Cash on Hand</t>
  </si>
  <si>
    <r>
      <t xml:space="preserve">Date </t>
    </r>
    <r>
      <rPr>
        <b/>
        <i/>
        <sz val="10"/>
        <color indexed="20"/>
        <rFont val="Arial"/>
        <family val="2"/>
      </rPr>
      <t>P</t>
    </r>
    <r>
      <rPr>
        <b/>
        <i/>
        <sz val="10"/>
        <color indexed="13"/>
        <rFont val="Arial"/>
        <family val="2"/>
      </rPr>
      <t xml:space="preserve">rojections </t>
    </r>
    <r>
      <rPr>
        <b/>
        <i/>
        <sz val="10"/>
        <color indexed="20"/>
        <rFont val="Arial"/>
        <family val="2"/>
      </rPr>
      <t>F</t>
    </r>
    <r>
      <rPr>
        <b/>
        <i/>
        <sz val="10"/>
        <color indexed="13"/>
        <rFont val="Arial"/>
        <family val="2"/>
      </rPr>
      <t xml:space="preserve">irst </t>
    </r>
    <r>
      <rPr>
        <b/>
        <i/>
        <sz val="10"/>
        <color indexed="20"/>
        <rFont val="Arial"/>
        <family val="2"/>
      </rPr>
      <t>B</t>
    </r>
    <r>
      <rPr>
        <b/>
        <i/>
        <sz val="10"/>
        <color indexed="13"/>
        <rFont val="Arial"/>
        <family val="2"/>
      </rPr>
      <t>egin</t>
    </r>
  </si>
  <si>
    <t>Enter Beginning Cash Balance Here</t>
  </si>
  <si>
    <t>Month:</t>
  </si>
  <si>
    <t>Receipts - Operating</t>
  </si>
  <si>
    <t>Revenue Source 2</t>
  </si>
  <si>
    <t>Revenue Source 3</t>
  </si>
  <si>
    <t>Revenue Source 4</t>
  </si>
  <si>
    <t>Revenue Source 5</t>
  </si>
  <si>
    <t>Revenue Source 6</t>
  </si>
  <si>
    <t>Revenue Source 7</t>
  </si>
  <si>
    <t>Revenue Source 8</t>
  </si>
  <si>
    <t>Receipts - Growth Capital</t>
  </si>
  <si>
    <t>Growth Capital Source 1</t>
  </si>
  <si>
    <t>Growth Capital Source 2</t>
  </si>
  <si>
    <t>Growth Capital Source 3</t>
  </si>
  <si>
    <t>Growth Capital Source 4</t>
  </si>
  <si>
    <t>Growth Capital Source 5</t>
  </si>
  <si>
    <t>Receipts - Other</t>
  </si>
  <si>
    <t>Loan/Line of Credit</t>
  </si>
  <si>
    <t>Total Receipts</t>
  </si>
  <si>
    <t>Disbursements</t>
  </si>
  <si>
    <t>DISBURSEMENTS for Financing</t>
  </si>
  <si>
    <t>Mortgage Payments</t>
  </si>
  <si>
    <t>Loan Payments</t>
  </si>
  <si>
    <t>Payments on Past-Due Obligations</t>
  </si>
  <si>
    <t>DISBURSEMENTS One Time &amp; Cap Ex</t>
  </si>
  <si>
    <t>TOTAL DISBURSEMENTS</t>
  </si>
  <si>
    <t>NET CASH FOR THE PERIOD</t>
  </si>
  <si>
    <t>Cash on Hand (beginning cash)</t>
  </si>
  <si>
    <t>ENDING CASH</t>
  </si>
  <si>
    <t>Revenues per School</t>
  </si>
  <si>
    <r>
      <rPr>
        <b/>
        <sz val="10"/>
        <color indexed="0"/>
        <rFont val="Arial"/>
        <family val="2"/>
      </rPr>
      <t>Note:</t>
    </r>
    <r>
      <rPr>
        <sz val="8"/>
        <color indexed="0"/>
        <rFont val="Arial"/>
        <family val="2"/>
      </rPr>
      <t xml:space="preserve"> Drivers 1 and 2—</t>
    </r>
    <r>
      <rPr>
        <i/>
        <u/>
        <sz val="8"/>
        <color indexed="0"/>
        <rFont val="Arial"/>
        <family val="2"/>
      </rPr>
      <t>Schools Per Site</t>
    </r>
    <r>
      <rPr>
        <sz val="8"/>
        <color indexed="0"/>
        <rFont val="Arial"/>
        <family val="2"/>
      </rPr>
      <t xml:space="preserve"> and </t>
    </r>
    <r>
      <rPr>
        <u/>
        <sz val="8"/>
        <rFont val="Arial"/>
        <family val="2"/>
      </rPr>
      <t>Revenues per Schoo</t>
    </r>
    <r>
      <rPr>
        <sz val="8"/>
        <color indexed="0"/>
        <rFont val="Arial"/>
        <family val="2"/>
      </rPr>
      <t>l</t>
    </r>
    <r>
      <rPr>
        <i/>
        <sz val="8"/>
        <color indexed="0"/>
        <rFont val="Arial"/>
        <family val="2"/>
      </rPr>
      <t xml:space="preserve"> </t>
    </r>
    <r>
      <rPr>
        <sz val="8"/>
        <color indexed="0"/>
        <rFont val="Arial"/>
        <family val="2"/>
      </rPr>
      <t>in the example</t>
    </r>
    <r>
      <rPr>
        <i/>
        <sz val="8"/>
        <color indexed="0"/>
        <rFont val="Arial"/>
        <family val="2"/>
      </rPr>
      <t>—</t>
    </r>
    <r>
      <rPr>
        <sz val="8"/>
        <color indexed="0"/>
        <rFont val="Arial"/>
        <family val="2"/>
      </rPr>
      <t xml:space="preserve">will be multiplied together to compute </t>
    </r>
    <r>
      <rPr>
        <i/>
        <u/>
        <sz val="8"/>
        <color indexed="0"/>
        <rFont val="Arial"/>
        <family val="2"/>
      </rPr>
      <t>School Revenues</t>
    </r>
    <r>
      <rPr>
        <sz val="8"/>
        <color indexed="0"/>
        <rFont val="Arial"/>
        <family val="2"/>
      </rPr>
      <t xml:space="preserve"> (below).</t>
    </r>
  </si>
  <si>
    <t>Executive Director</t>
  </si>
  <si>
    <t>Development Director</t>
  </si>
  <si>
    <t>Program Manager</t>
  </si>
  <si>
    <t>Stipends</t>
  </si>
  <si>
    <t>Item 15</t>
  </si>
  <si>
    <r>
      <rPr>
        <b/>
        <sz val="10"/>
        <color indexed="0"/>
        <rFont val="Arial"/>
        <family val="2"/>
      </rPr>
      <t>Note:</t>
    </r>
    <r>
      <rPr>
        <sz val="8"/>
        <color indexed="0"/>
        <rFont val="Arial"/>
        <family val="2"/>
      </rPr>
      <t xml:space="preserve"> Drivers 3 and 4— </t>
    </r>
    <r>
      <rPr>
        <i/>
        <u/>
        <sz val="8"/>
        <color indexed="0"/>
        <rFont val="Arial"/>
        <family val="2"/>
      </rPr>
      <t>Foundation Support</t>
    </r>
    <r>
      <rPr>
        <sz val="8"/>
        <color indexed="0"/>
        <rFont val="Arial"/>
        <family val="2"/>
      </rPr>
      <t xml:space="preserve"> and </t>
    </r>
    <r>
      <rPr>
        <i/>
        <u/>
        <sz val="8"/>
        <color indexed="0"/>
        <rFont val="Arial"/>
        <family val="2"/>
      </rPr>
      <t>Individual Support</t>
    </r>
    <r>
      <rPr>
        <sz val="8"/>
        <color indexed="0"/>
        <rFont val="Arial"/>
        <family val="2"/>
      </rPr>
      <t xml:space="preserve"> in the example—will each be multiplied by total expenses to compute totals (below).</t>
    </r>
  </si>
  <si>
    <t>Program Output</t>
  </si>
  <si>
    <r>
      <rPr>
        <b/>
        <sz val="10"/>
        <color indexed="0"/>
        <rFont val="Arial"/>
        <family val="2"/>
      </rPr>
      <t>Note:</t>
    </r>
    <r>
      <rPr>
        <sz val="8"/>
        <color indexed="0"/>
        <rFont val="Arial"/>
        <family val="2"/>
      </rPr>
      <t xml:space="preserve"> Drivers 1 and 6—</t>
    </r>
    <r>
      <rPr>
        <i/>
        <u/>
        <sz val="8"/>
        <color indexed="0"/>
        <rFont val="Arial"/>
        <family val="2"/>
      </rPr>
      <t>Schools per Site</t>
    </r>
    <r>
      <rPr>
        <sz val="8"/>
        <color indexed="0"/>
        <rFont val="Arial"/>
        <family val="2"/>
      </rPr>
      <t xml:space="preserve"> and </t>
    </r>
    <r>
      <rPr>
        <i/>
        <u/>
        <sz val="8"/>
        <color indexed="0"/>
        <rFont val="Arial"/>
        <family val="2"/>
      </rPr>
      <t>Children Per School</t>
    </r>
    <r>
      <rPr>
        <sz val="8"/>
        <color indexed="0"/>
        <rFont val="Arial"/>
        <family val="2"/>
      </rPr>
      <t xml:space="preserve">—are used to compute </t>
    </r>
    <r>
      <rPr>
        <i/>
        <u/>
        <sz val="8"/>
        <color indexed="0"/>
        <rFont val="Arial"/>
        <family val="2"/>
      </rPr>
      <t xml:space="preserve">Number of Children Served </t>
    </r>
    <r>
      <rPr>
        <sz val="8"/>
        <color indexed="0"/>
        <rFont val="Arial"/>
        <family val="2"/>
      </rPr>
      <t xml:space="preserve">(below).  </t>
    </r>
  </si>
  <si>
    <t>Purchase Year 4</t>
  </si>
  <si>
    <t>Purchase Year 5</t>
  </si>
  <si>
    <t>Year 4 Net</t>
  </si>
  <si>
    <t>Year 5 Net</t>
  </si>
  <si>
    <r>
      <t xml:space="preserve">Click </t>
    </r>
    <r>
      <rPr>
        <u/>
        <sz val="10"/>
        <color indexed="0"/>
        <rFont val="Arial"/>
        <family val="2"/>
      </rPr>
      <t>Revenue &amp; Program Projections</t>
    </r>
    <r>
      <rPr>
        <sz val="10"/>
        <color indexed="0"/>
        <rFont val="Arial"/>
        <family val="2"/>
      </rPr>
      <t xml:space="preserve"> tab to enter all revenue and program drivers.</t>
    </r>
  </si>
  <si>
    <t>Multi Year Budget</t>
  </si>
  <si>
    <r>
      <t xml:space="preserve">Click </t>
    </r>
    <r>
      <rPr>
        <u/>
        <sz val="10"/>
        <color indexed="0"/>
        <rFont val="Arial"/>
        <family val="2"/>
      </rPr>
      <t>Multi-Year Budget</t>
    </r>
    <r>
      <rPr>
        <sz val="10"/>
        <color indexed="0"/>
        <rFont val="Arial"/>
        <family val="2"/>
      </rPr>
      <t xml:space="preserve"> to view detailed revenue and expense projections reflecting scenarios  on the Output Scenarios sheet.   </t>
    </r>
  </si>
  <si>
    <t>Sample Balance Sheet &amp; Cash Flows</t>
  </si>
  <si>
    <r>
      <t xml:space="preserve">Click </t>
    </r>
    <r>
      <rPr>
        <u/>
        <sz val="10"/>
        <color indexed="0"/>
        <rFont val="Arial"/>
        <family val="2"/>
      </rPr>
      <t>Sample Balance Sheet-Cash Flows</t>
    </r>
    <r>
      <rPr>
        <sz val="10"/>
        <color indexed="0"/>
        <rFont val="Arial"/>
        <family val="2"/>
      </rPr>
      <t xml:space="preserve"> to test results of financial performance on cash, receivables and payables and view balance sheet projections.   </t>
    </r>
  </si>
  <si>
    <r>
      <t xml:space="preserve">Click </t>
    </r>
    <r>
      <rPr>
        <u/>
        <sz val="10"/>
        <color indexed="0"/>
        <rFont val="Arial"/>
        <family val="2"/>
      </rPr>
      <t>Cash Projections</t>
    </r>
    <r>
      <rPr>
        <sz val="10"/>
        <color indexed="0"/>
        <rFont val="Arial"/>
        <family val="2"/>
      </rPr>
      <t xml:space="preserve"> tab to enter and view all cash receipts and disbursements.</t>
    </r>
  </si>
  <si>
    <r>
      <t xml:space="preserve">Input  projections for </t>
    </r>
    <r>
      <rPr>
        <b/>
        <u/>
        <sz val="10"/>
        <color indexed="26"/>
        <rFont val="Arial"/>
        <family val="2"/>
      </rPr>
      <t>non-personnel</t>
    </r>
    <r>
      <rPr>
        <b/>
        <sz val="10"/>
        <color indexed="26"/>
        <rFont val="Arial"/>
        <family val="2"/>
      </rPr>
      <t xml:space="preserve"> and </t>
    </r>
    <r>
      <rPr>
        <b/>
        <u/>
        <sz val="10"/>
        <color indexed="26"/>
        <rFont val="Arial"/>
        <family val="2"/>
      </rPr>
      <t>one-time</t>
    </r>
    <r>
      <rPr>
        <b/>
        <sz val="10"/>
        <color indexed="26"/>
        <rFont val="Arial"/>
        <family val="2"/>
      </rPr>
      <t xml:space="preserve"> costs below</t>
    </r>
  </si>
  <si>
    <t>BALANCE SHEET</t>
  </si>
  <si>
    <t>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</si>
</sst>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0.000"/>
    <numFmt numFmtId="165" formatCode="[$$-409]#,##0_);[Red]\([$$-409]#,##0\)"/>
    <numFmt numFmtId="166" formatCode="0.0%"/>
    <numFmt numFmtId="167" formatCode="_-[$$-409]* #,##0_-;_-[$$-409]* \(#,##0\)_-;_-[$$-409]* &quot;-&quot;??;_-@_-"/>
    <numFmt numFmtId="168" formatCode="#,##0.0000"/>
    <numFmt numFmtId="169" formatCode="[$$-409]#,##0"/>
    <numFmt numFmtId="170" formatCode="mmm\ d\,\ yyyy"/>
    <numFmt numFmtId="171" formatCode="&quot;Year&quot;\ #"/>
    <numFmt numFmtId="172" formatCode="_(&quot;$&quot;* #,##0_);_(&quot;$&quot;* \(#,##0\);_(&quot;$&quot;* &quot;-&quot;??_);_(@_)"/>
  </numFmts>
  <fonts count="41" x14ac:knownFonts="1">
    <font>
      <sz val="10"/>
      <color indexed="0"/>
      <name val="Arial"/>
    </font>
    <font>
      <sz val="11"/>
      <color indexed="0"/>
      <name val="Arial"/>
      <family val="2"/>
    </font>
    <font>
      <b/>
      <sz val="11"/>
      <color indexed="0"/>
      <name val="Arial"/>
      <family val="2"/>
    </font>
    <font>
      <b/>
      <sz val="10"/>
      <color indexed="0"/>
      <name val="Arial"/>
      <family val="2"/>
    </font>
    <font>
      <sz val="10"/>
      <color indexed="9"/>
      <name val="Arial"/>
      <family val="2"/>
    </font>
    <font>
      <u/>
      <sz val="10"/>
      <color indexed="0"/>
      <name val="Arial"/>
      <family val="2"/>
    </font>
    <font>
      <b/>
      <sz val="10"/>
      <color indexed="1"/>
      <name val="Arial"/>
      <family val="2"/>
    </font>
    <font>
      <sz val="10"/>
      <color indexed="1"/>
      <name val="Arial"/>
      <family val="2"/>
    </font>
    <font>
      <b/>
      <sz val="9"/>
      <color indexed="1"/>
      <name val="Arial"/>
      <family val="2"/>
    </font>
    <font>
      <sz val="10"/>
      <color indexed="13"/>
      <name val="Arial"/>
      <family val="2"/>
    </font>
    <font>
      <b/>
      <sz val="10"/>
      <color indexed="13"/>
      <name val="Arial"/>
      <family val="2"/>
    </font>
    <font>
      <b/>
      <sz val="10"/>
      <color indexed="15"/>
      <name val="Arial"/>
      <family val="2"/>
    </font>
    <font>
      <b/>
      <i/>
      <sz val="9"/>
      <color indexed="1"/>
      <name val="Arial"/>
      <family val="2"/>
    </font>
    <font>
      <b/>
      <sz val="9"/>
      <color indexed="0"/>
      <name val="Arial"/>
      <family val="2"/>
    </font>
    <font>
      <b/>
      <sz val="14"/>
      <color indexed="0"/>
      <name val="Arial"/>
      <family val="2"/>
    </font>
    <font>
      <sz val="8"/>
      <color indexed="0"/>
      <name val="Arial"/>
      <family val="2"/>
    </font>
    <font>
      <i/>
      <u/>
      <sz val="8"/>
      <color indexed="0"/>
      <name val="Arial"/>
      <family val="2"/>
    </font>
    <font>
      <i/>
      <sz val="8"/>
      <color indexed="0"/>
      <name val="Arial"/>
      <family val="2"/>
    </font>
    <font>
      <i/>
      <sz val="10"/>
      <color indexed="0"/>
      <name val="Arial"/>
      <family val="2"/>
    </font>
    <font>
      <b/>
      <i/>
      <sz val="10"/>
      <color indexed="13"/>
      <name val="Arial"/>
      <family val="2"/>
    </font>
    <font>
      <b/>
      <sz val="12"/>
      <color indexed="0"/>
      <name val="Arial"/>
      <family val="2"/>
    </font>
    <font>
      <b/>
      <sz val="12"/>
      <color indexed="13"/>
      <name val="Arial"/>
      <family val="2"/>
    </font>
    <font>
      <b/>
      <i/>
      <sz val="10"/>
      <color indexed="0"/>
      <name val="Arial"/>
      <family val="2"/>
    </font>
    <font>
      <b/>
      <u/>
      <sz val="10"/>
      <color indexed="0"/>
      <name val="Arial"/>
      <family val="2"/>
    </font>
    <font>
      <b/>
      <u/>
      <sz val="9"/>
      <color indexed="0"/>
      <name val="Arial"/>
      <family val="2"/>
    </font>
    <font>
      <b/>
      <sz val="8"/>
      <color indexed="0"/>
      <name val="Arial"/>
      <family val="2"/>
    </font>
    <font>
      <b/>
      <i/>
      <sz val="10"/>
      <color indexed="20"/>
      <name val="Arial"/>
      <family val="2"/>
    </font>
    <font>
      <sz val="8"/>
      <color indexed="13"/>
      <name val="Arial"/>
      <family val="2"/>
    </font>
    <font>
      <u/>
      <sz val="8"/>
      <name val="Arial"/>
      <family val="2"/>
    </font>
    <font>
      <sz val="8"/>
      <color indexed="0"/>
      <name val="Arial"/>
      <family val="2"/>
    </font>
    <font>
      <sz val="10"/>
      <color indexed="13"/>
      <name val="Arial"/>
      <family val="2"/>
    </font>
    <font>
      <sz val="10"/>
      <color indexed="0"/>
      <name val="Arial"/>
      <family val="2"/>
    </font>
    <font>
      <b/>
      <sz val="14"/>
      <color indexed="0"/>
      <name val="Arial"/>
      <family val="2"/>
    </font>
    <font>
      <b/>
      <sz val="10"/>
      <name val="Arial"/>
      <family val="2"/>
    </font>
    <font>
      <i/>
      <sz val="10"/>
      <color indexed="0"/>
      <name val="Arial"/>
      <family val="2"/>
    </font>
    <font>
      <b/>
      <sz val="10"/>
      <color indexed="26"/>
      <name val="Arial"/>
      <family val="2"/>
    </font>
    <font>
      <b/>
      <u/>
      <sz val="10"/>
      <color indexed="26"/>
      <name val="Arial"/>
      <family val="2"/>
    </font>
    <font>
      <sz val="11"/>
      <color theme="1"/>
      <name val="Calibri"/>
      <family val="2"/>
      <scheme val="minor"/>
    </font>
    <font>
      <b/>
      <sz val="10"/>
      <color theme="0"/>
      <name val="Arial"/>
      <family val="2"/>
    </font>
    <font>
      <sz val="10"/>
      <color rgb="FF0000CC"/>
      <name val="Arial"/>
      <family val="2"/>
    </font>
    <font>
      <b/>
      <sz val="10"/>
      <color indexed="0"/>
      <name val="Arial"/>
      <family val="2"/>
    </font>
  </fonts>
  <fills count="18">
    <fill>
      <patternFill patternType="none"/>
    </fill>
    <fill>
      <patternFill patternType="gray125"/>
    </fill>
    <fill>
      <patternFill patternType="solid">
        <fgColor indexed="65"/>
        <bgColor indexed="64"/>
      </patternFill>
    </fill>
    <fill>
      <patternFill patternType="solid">
        <fgColor indexed="11"/>
        <bgColor indexed="64"/>
      </patternFill>
    </fill>
    <fill>
      <patternFill patternType="solid">
        <fgColor indexed="12"/>
        <bgColor indexed="64"/>
      </patternFill>
    </fill>
    <fill>
      <patternFill patternType="solid">
        <fgColor indexed="16"/>
        <bgColor indexed="64"/>
      </patternFill>
    </fill>
    <fill>
      <patternFill patternType="solid">
        <fgColor indexed="14"/>
        <bgColor indexed="64"/>
      </patternFill>
    </fill>
    <fill>
      <patternFill patternType="solid">
        <fgColor indexed="17"/>
        <bgColor indexed="64"/>
      </patternFill>
    </fill>
    <fill>
      <patternFill patternType="solid">
        <fgColor indexed="8"/>
        <bgColor indexed="64"/>
      </patternFill>
    </fill>
    <fill>
      <patternFill patternType="solid">
        <fgColor indexed="13"/>
        <bgColor indexed="64"/>
      </patternFill>
    </fill>
    <fill>
      <patternFill patternType="solid">
        <fgColor indexed="24"/>
        <bgColor indexed="64"/>
      </patternFill>
    </fill>
    <fill>
      <patternFill patternType="solid">
        <fgColor indexed="47"/>
        <bgColor indexed="64"/>
      </patternFill>
    </fill>
    <fill>
      <patternFill patternType="solid">
        <fgColor indexed="19"/>
        <bgColor indexed="64"/>
      </patternFill>
    </fill>
    <fill>
      <patternFill patternType="solid">
        <fgColor rgb="FFE1EAE4"/>
        <bgColor indexed="64"/>
      </patternFill>
    </fill>
    <fill>
      <patternFill patternType="solid">
        <fgColor rgb="FF70147A"/>
        <bgColor indexed="64"/>
      </patternFill>
    </fill>
    <fill>
      <patternFill patternType="solid">
        <fgColor rgb="FFB8CCE4"/>
        <bgColor indexed="64"/>
      </patternFill>
    </fill>
    <fill>
      <patternFill patternType="solid">
        <fgColor rgb="FF83A5CF"/>
        <bgColor indexed="64"/>
      </patternFill>
    </fill>
    <fill>
      <patternFill patternType="solid">
        <fgColor rgb="FFB2B1A8"/>
        <bgColor indexed="64"/>
      </patternFill>
    </fill>
  </fills>
  <borders count="142">
    <border>
      <left/>
      <right/>
      <top/>
      <bottom/>
      <diagonal/>
    </border>
    <border>
      <left style="thin">
        <color indexed="10"/>
      </left>
      <right/>
      <top style="thin">
        <color indexed="10"/>
      </top>
      <bottom/>
      <diagonal/>
    </border>
    <border>
      <left/>
      <right/>
      <top style="thin">
        <color indexed="10"/>
      </top>
      <bottom style="medium">
        <color indexed="64"/>
      </bottom>
      <diagonal/>
    </border>
    <border>
      <left/>
      <right/>
      <top style="thin">
        <color indexed="10"/>
      </top>
      <bottom/>
      <diagonal/>
    </border>
    <border>
      <left/>
      <right style="thin">
        <color indexed="10"/>
      </right>
      <top style="thin">
        <color indexed="10"/>
      </top>
      <bottom/>
      <diagonal/>
    </border>
    <border>
      <left style="thin">
        <color indexed="10"/>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1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10"/>
      </left>
      <right/>
      <top/>
      <bottom/>
      <diagonal/>
    </border>
    <border>
      <left style="medium">
        <color indexed="64"/>
      </left>
      <right style="medium">
        <color indexed="13"/>
      </right>
      <top style="medium">
        <color indexed="64"/>
      </top>
      <bottom style="thin">
        <color indexed="64"/>
      </bottom>
      <diagonal/>
    </border>
    <border>
      <left style="medium">
        <color indexed="13"/>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13"/>
      </bottom>
      <diagonal/>
    </border>
    <border>
      <left style="thin">
        <color indexed="64"/>
      </left>
      <right style="thin">
        <color indexed="13"/>
      </right>
      <top style="medium">
        <color indexed="13"/>
      </top>
      <bottom style="thin">
        <color indexed="13"/>
      </bottom>
      <diagonal/>
    </border>
    <border>
      <left style="thin">
        <color indexed="13"/>
      </left>
      <right style="thin">
        <color indexed="10"/>
      </right>
      <top/>
      <bottom/>
      <diagonal/>
    </border>
    <border>
      <left style="thin">
        <color indexed="64"/>
      </left>
      <right/>
      <top style="thin">
        <color indexed="13"/>
      </top>
      <bottom/>
      <diagonal/>
    </border>
    <border>
      <left style="thin">
        <color indexed="10"/>
      </left>
      <right style="medium">
        <color indexed="64"/>
      </right>
      <top/>
      <bottom style="thin">
        <color indexed="10"/>
      </bottom>
      <diagonal/>
    </border>
    <border>
      <left style="medium">
        <color indexed="64"/>
      </left>
      <right/>
      <top/>
      <bottom style="thin">
        <color indexed="10"/>
      </bottom>
      <diagonal/>
    </border>
    <border>
      <left/>
      <right style="medium">
        <color indexed="64"/>
      </right>
      <top/>
      <bottom style="thin">
        <color indexed="10"/>
      </bottom>
      <diagonal/>
    </border>
    <border>
      <left/>
      <right style="thin">
        <color indexed="10"/>
      </right>
      <top/>
      <bottom style="thin">
        <color indexed="10"/>
      </bottom>
      <diagonal/>
    </border>
    <border>
      <left/>
      <right style="thin">
        <color indexed="19"/>
      </right>
      <top/>
      <bottom/>
      <diagonal/>
    </border>
    <border>
      <left style="thin">
        <color indexed="19"/>
      </left>
      <right style="thin">
        <color indexed="19"/>
      </right>
      <top style="thin">
        <color indexed="19"/>
      </top>
      <bottom style="thin">
        <color indexed="19"/>
      </bottom>
      <diagonal/>
    </border>
    <border>
      <left style="thin">
        <color indexed="19"/>
      </left>
      <right/>
      <top/>
      <bottom/>
      <diagonal/>
    </border>
    <border>
      <left/>
      <right/>
      <top style="thin">
        <color indexed="19"/>
      </top>
      <bottom/>
      <diagonal/>
    </border>
    <border>
      <left/>
      <right/>
      <top/>
      <bottom style="thin">
        <color indexed="64"/>
      </bottom>
      <diagonal/>
    </border>
    <border>
      <left/>
      <right style="thin">
        <color indexed="64"/>
      </right>
      <top/>
      <bottom/>
      <diagonal/>
    </border>
    <border>
      <left/>
      <right/>
      <top/>
      <bottom style="thin">
        <color indexed="19"/>
      </bottom>
      <diagonal/>
    </border>
    <border>
      <left style="thin">
        <color indexed="19"/>
      </left>
      <right style="thin">
        <color indexed="19"/>
      </right>
      <top/>
      <bottom/>
      <diagonal/>
    </border>
    <border>
      <left/>
      <right/>
      <top/>
      <bottom style="medium">
        <color indexed="13"/>
      </bottom>
      <diagonal/>
    </border>
    <border>
      <left/>
      <right style="medium">
        <color indexed="20"/>
      </right>
      <top/>
      <bottom style="medium">
        <color indexed="13"/>
      </bottom>
      <diagonal/>
    </border>
    <border>
      <left/>
      <right/>
      <top style="medium">
        <color indexed="13"/>
      </top>
      <bottom/>
      <diagonal/>
    </border>
    <border>
      <left/>
      <right style="medium">
        <color indexed="13"/>
      </right>
      <top/>
      <bottom style="medium">
        <color indexed="13"/>
      </bottom>
      <diagonal/>
    </border>
    <border>
      <left/>
      <right/>
      <top/>
      <bottom style="medium">
        <color indexed="19"/>
      </bottom>
      <diagonal/>
    </border>
    <border>
      <left style="medium">
        <color indexed="19"/>
      </left>
      <right/>
      <top/>
      <bottom/>
      <diagonal/>
    </border>
    <border>
      <left/>
      <right/>
      <top style="medium">
        <color indexed="19"/>
      </top>
      <bottom style="medium">
        <color indexed="19"/>
      </bottom>
      <diagonal/>
    </border>
    <border>
      <left style="thin">
        <color indexed="10"/>
      </left>
      <right/>
      <top/>
      <bottom style="thin">
        <color indexed="10"/>
      </bottom>
      <diagonal/>
    </border>
    <border>
      <left/>
      <right/>
      <top/>
      <bottom style="thin">
        <color indexed="10"/>
      </bottom>
      <diagonal/>
    </border>
    <border>
      <left/>
      <right style="medium">
        <color indexed="64"/>
      </right>
      <top style="medium">
        <color indexed="64"/>
      </top>
      <bottom/>
      <diagonal/>
    </border>
    <border>
      <left style="thin">
        <color indexed="10"/>
      </left>
      <right/>
      <top/>
      <bottom style="medium">
        <color indexed="13"/>
      </bottom>
      <diagonal/>
    </border>
    <border>
      <left style="medium">
        <color indexed="13"/>
      </left>
      <right/>
      <top style="medium">
        <color indexed="13"/>
      </top>
      <bottom/>
      <diagonal/>
    </border>
    <border>
      <left/>
      <right style="medium">
        <color indexed="13"/>
      </right>
      <top style="medium">
        <color indexed="13"/>
      </top>
      <bottom/>
      <diagonal/>
    </border>
    <border>
      <left style="medium">
        <color indexed="13"/>
      </left>
      <right/>
      <top/>
      <bottom/>
      <diagonal/>
    </border>
    <border>
      <left/>
      <right style="medium">
        <color indexed="13"/>
      </right>
      <top/>
      <bottom/>
      <diagonal/>
    </border>
    <border>
      <left style="medium">
        <color indexed="13"/>
      </left>
      <right/>
      <top/>
      <bottom style="medium">
        <color indexed="13"/>
      </bottom>
      <diagonal/>
    </border>
    <border>
      <left style="thin">
        <color indexed="10"/>
      </left>
      <right/>
      <top style="medium">
        <color indexed="13"/>
      </top>
      <bottom/>
      <diagonal/>
    </border>
    <border>
      <left style="medium">
        <color indexed="13"/>
      </left>
      <right/>
      <top/>
      <bottom style="thin">
        <color indexed="10"/>
      </bottom>
      <diagonal/>
    </border>
    <border>
      <left/>
      <right style="medium">
        <color indexed="13"/>
      </right>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9"/>
      </right>
      <top/>
      <bottom style="thin">
        <color indexed="10"/>
      </bottom>
      <diagonal/>
    </border>
    <border>
      <left style="thin">
        <color indexed="19"/>
      </left>
      <right style="thin">
        <color indexed="19"/>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9"/>
      </right>
      <top style="thin">
        <color indexed="10"/>
      </top>
      <bottom style="thin">
        <color indexed="10"/>
      </bottom>
      <diagonal/>
    </border>
    <border>
      <left style="thin">
        <color indexed="19"/>
      </left>
      <right style="thin">
        <color indexed="19"/>
      </right>
      <top style="thin">
        <color indexed="10"/>
      </top>
      <bottom style="thin">
        <color indexed="10"/>
      </bottom>
      <diagonal/>
    </border>
    <border>
      <left style="thin">
        <color indexed="19"/>
      </left>
      <right style="thin">
        <color indexed="19"/>
      </right>
      <top style="thin">
        <color indexed="10"/>
      </top>
      <bottom/>
      <diagonal/>
    </border>
    <border>
      <left style="thin">
        <color indexed="10"/>
      </left>
      <right/>
      <top style="thin">
        <color indexed="10"/>
      </top>
      <bottom style="thin">
        <color indexed="10"/>
      </bottom>
      <diagonal/>
    </border>
    <border>
      <left/>
      <right/>
      <top style="thin">
        <color indexed="19"/>
      </top>
      <bottom style="thin">
        <color indexed="19"/>
      </bottom>
      <diagonal/>
    </border>
    <border>
      <left style="thin">
        <color indexed="19"/>
      </left>
      <right style="thin">
        <color indexed="19"/>
      </right>
      <top/>
      <bottom style="thin">
        <color indexed="64"/>
      </bottom>
      <diagonal/>
    </border>
    <border>
      <left style="thin">
        <color indexed="10"/>
      </left>
      <right style="thin">
        <color indexed="10"/>
      </right>
      <top style="thin">
        <color indexed="19"/>
      </top>
      <bottom/>
      <diagonal/>
    </border>
    <border>
      <left style="thin">
        <color indexed="10"/>
      </left>
      <right style="thin">
        <color indexed="10"/>
      </right>
      <top style="thin">
        <color indexed="64"/>
      </top>
      <bottom/>
      <diagonal/>
    </border>
    <border>
      <left style="thin">
        <color indexed="10"/>
      </left>
      <right/>
      <top style="thin">
        <color indexed="19"/>
      </top>
      <bottom/>
      <diagonal/>
    </border>
    <border>
      <left style="thin">
        <color indexed="10"/>
      </left>
      <right style="thin">
        <color indexed="10"/>
      </right>
      <top style="thin">
        <color indexed="19"/>
      </top>
      <bottom style="thin">
        <color indexed="10"/>
      </bottom>
      <diagonal/>
    </border>
    <border>
      <left style="thin">
        <color indexed="10"/>
      </left>
      <right/>
      <top style="thin">
        <color indexed="19"/>
      </top>
      <bottom style="thin">
        <color indexed="10"/>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19"/>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19"/>
      </right>
      <top style="medium">
        <color indexed="64"/>
      </top>
      <bottom style="medium">
        <color indexed="64"/>
      </bottom>
      <diagonal/>
    </border>
    <border>
      <left style="medium">
        <color indexed="19"/>
      </left>
      <right style="medium">
        <color indexed="19"/>
      </right>
      <top style="medium">
        <color indexed="64"/>
      </top>
      <bottom style="medium">
        <color indexed="64"/>
      </bottom>
      <diagonal/>
    </border>
    <border>
      <left style="medium">
        <color indexed="19"/>
      </left>
      <right/>
      <top style="medium">
        <color indexed="64"/>
      </top>
      <bottom style="medium">
        <color indexed="64"/>
      </bottom>
      <diagonal/>
    </border>
    <border>
      <left style="medium">
        <color indexed="64"/>
      </left>
      <right/>
      <top style="thin">
        <color indexed="64"/>
      </top>
      <bottom/>
      <diagonal/>
    </border>
    <border>
      <left/>
      <right style="thin">
        <color indexed="19"/>
      </right>
      <top style="medium">
        <color indexed="13"/>
      </top>
      <bottom style="thin">
        <color indexed="19"/>
      </bottom>
      <diagonal/>
    </border>
    <border>
      <left/>
      <right style="thin">
        <color indexed="19"/>
      </right>
      <top style="thin">
        <color indexed="19"/>
      </top>
      <bottom style="thin">
        <color indexed="19"/>
      </bottom>
      <diagonal/>
    </border>
    <border>
      <left/>
      <right style="thin">
        <color indexed="19"/>
      </right>
      <top style="thin">
        <color indexed="19"/>
      </top>
      <bottom style="medium">
        <color indexed="13"/>
      </bottom>
      <diagonal/>
    </border>
    <border>
      <left/>
      <right style="medium">
        <color indexed="20"/>
      </right>
      <top style="medium">
        <color indexed="13"/>
      </top>
      <bottom style="thin">
        <color indexed="19"/>
      </bottom>
      <diagonal/>
    </border>
    <border>
      <left/>
      <right style="medium">
        <color indexed="20"/>
      </right>
      <top style="thin">
        <color indexed="19"/>
      </top>
      <bottom style="thin">
        <color indexed="19"/>
      </bottom>
      <diagonal/>
    </border>
    <border>
      <left/>
      <right style="medium">
        <color indexed="20"/>
      </right>
      <top style="thin">
        <color indexed="19"/>
      </top>
      <bottom style="medium">
        <color indexed="13"/>
      </bottom>
      <diagonal/>
    </border>
    <border>
      <left style="thin">
        <color indexed="64"/>
      </left>
      <right style="medium">
        <color indexed="64"/>
      </right>
      <top style="medium">
        <color indexed="64"/>
      </top>
      <bottom style="thin">
        <color indexed="64"/>
      </bottom>
      <diagonal/>
    </border>
    <border>
      <left/>
      <right style="medium">
        <color indexed="13"/>
      </right>
      <top style="medium">
        <color indexed="13"/>
      </top>
      <bottom style="thin">
        <color indexed="19"/>
      </bottom>
      <diagonal/>
    </border>
    <border>
      <left/>
      <right style="medium">
        <color indexed="13"/>
      </right>
      <top style="thin">
        <color indexed="19"/>
      </top>
      <bottom style="thin">
        <color indexed="19"/>
      </bottom>
      <diagonal/>
    </border>
    <border>
      <left/>
      <right style="medium">
        <color indexed="13"/>
      </right>
      <top style="thin">
        <color indexed="19"/>
      </top>
      <bottom style="medium">
        <color indexed="13"/>
      </bottom>
      <diagonal/>
    </border>
    <border>
      <left/>
      <right style="medium">
        <color indexed="19"/>
      </right>
      <top style="medium">
        <color indexed="19"/>
      </top>
      <bottom style="medium">
        <color indexed="19"/>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19"/>
      </bottom>
      <diagonal/>
    </border>
    <border>
      <left style="thin">
        <color indexed="19"/>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19"/>
      </bottom>
      <diagonal/>
    </border>
    <border>
      <left/>
      <right style="thin">
        <color indexed="64"/>
      </right>
      <top style="thin">
        <color indexed="19"/>
      </top>
      <bottom/>
      <diagonal/>
    </border>
    <border>
      <left style="thin">
        <color indexed="19"/>
      </left>
      <right style="thin">
        <color indexed="19"/>
      </right>
      <top style="thin">
        <color indexed="19"/>
      </top>
      <bottom style="thin">
        <color indexed="64"/>
      </bottom>
      <diagonal/>
    </border>
    <border>
      <left style="thin">
        <color indexed="19"/>
      </left>
      <right style="thin">
        <color indexed="64"/>
      </right>
      <top style="thin">
        <color indexed="19"/>
      </top>
      <bottom style="thin">
        <color indexed="19"/>
      </bottom>
      <diagonal/>
    </border>
    <border>
      <left/>
      <right/>
      <top style="thin">
        <color indexed="19"/>
      </top>
      <bottom style="medium">
        <color indexed="64"/>
      </bottom>
      <diagonal/>
    </border>
    <border>
      <left style="medium">
        <color indexed="20"/>
      </left>
      <right/>
      <top/>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s>
  <cellStyleXfs count="5">
    <xf numFmtId="0" fontId="0" fillId="0" borderId="0" applyNumberFormat="0" applyFill="0" applyBorder="0" applyProtection="0"/>
    <xf numFmtId="43" fontId="37" fillId="0" borderId="0" applyFont="0" applyFill="0" applyBorder="0" applyAlignment="0" applyProtection="0"/>
    <xf numFmtId="44" fontId="37" fillId="0" borderId="0" applyFont="0" applyFill="0" applyBorder="0" applyAlignment="0" applyProtection="0"/>
    <xf numFmtId="0" fontId="37" fillId="0" borderId="0"/>
    <xf numFmtId="9" fontId="37" fillId="0" borderId="0" applyFont="0" applyFill="0" applyBorder="0" applyAlignment="0" applyProtection="0"/>
  </cellStyleXfs>
  <cellXfs count="494">
    <xf numFmtId="0" fontId="0" fillId="0" borderId="0" xfId="0"/>
    <xf numFmtId="0" fontId="0" fillId="0" borderId="0" xfId="0" applyNumberFormat="1" applyFont="1" applyAlignment="1"/>
    <xf numFmtId="0" fontId="0" fillId="2" borderId="0" xfId="0" applyNumberFormat="1" applyFont="1" applyFill="1" applyBorder="1" applyAlignment="1"/>
    <xf numFmtId="0" fontId="1" fillId="2" borderId="0" xfId="0" applyNumberFormat="1" applyFont="1" applyFill="1" applyBorder="1" applyAlignment="1">
      <alignment vertical="top" wrapText="1"/>
    </xf>
    <xf numFmtId="0" fontId="0" fillId="2" borderId="0" xfId="0" applyNumberFormat="1" applyFont="1" applyFill="1" applyBorder="1" applyAlignment="1">
      <alignment wrapText="1"/>
    </xf>
    <xf numFmtId="0" fontId="0" fillId="2" borderId="0" xfId="0" applyNumberFormat="1" applyFont="1" applyFill="1" applyBorder="1" applyAlignment="1">
      <alignment vertical="top" wrapText="1"/>
    </xf>
    <xf numFmtId="0" fontId="1" fillId="2" borderId="0" xfId="0" applyNumberFormat="1" applyFont="1" applyFill="1" applyBorder="1" applyAlignment="1">
      <alignment vertical="center"/>
    </xf>
    <xf numFmtId="0" fontId="2" fillId="2" borderId="0" xfId="0" applyNumberFormat="1" applyFont="1" applyFill="1" applyBorder="1" applyAlignment="1">
      <alignment horizontal="center" vertical="center"/>
    </xf>
    <xf numFmtId="0" fontId="2" fillId="2" borderId="0" xfId="0" applyNumberFormat="1" applyFont="1" applyFill="1" applyBorder="1" applyAlignment="1">
      <alignment vertical="center"/>
    </xf>
    <xf numFmtId="0" fontId="1" fillId="2" borderId="0" xfId="0" applyNumberFormat="1" applyFont="1" applyFill="1" applyBorder="1" applyAlignment="1">
      <alignment wrapText="1"/>
    </xf>
    <xf numFmtId="164" fontId="1" fillId="2" borderId="0" xfId="0" applyNumberFormat="1" applyFont="1" applyFill="1" applyBorder="1" applyAlignment="1">
      <alignment horizontal="right" wrapText="1"/>
    </xf>
    <xf numFmtId="0" fontId="1" fillId="2" borderId="0" xfId="0" applyNumberFormat="1" applyFont="1" applyFill="1" applyBorder="1" applyAlignment="1"/>
    <xf numFmtId="0" fontId="0"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2" borderId="0" xfId="0" applyNumberFormat="1" applyFont="1" applyFill="1" applyBorder="1" applyAlignment="1"/>
    <xf numFmtId="0" fontId="3" fillId="2" borderId="0" xfId="0" applyNumberFormat="1" applyFont="1" applyFill="1" applyBorder="1" applyAlignment="1">
      <alignment horizontal="left" vertical="top"/>
    </xf>
    <xf numFmtId="0" fontId="0" fillId="2" borderId="0" xfId="0" applyNumberFormat="1" applyFont="1" applyFill="1" applyBorder="1" applyAlignment="1">
      <alignment horizontal="left" vertical="top" wrapText="1"/>
    </xf>
    <xf numFmtId="0" fontId="3" fillId="2" borderId="0" xfId="0" applyNumberFormat="1" applyFont="1" applyFill="1" applyBorder="1" applyAlignment="1">
      <alignment horizontal="left" vertical="top" wrapText="1"/>
    </xf>
    <xf numFmtId="0" fontId="0" fillId="2" borderId="0" xfId="0" applyNumberFormat="1" applyFont="1" applyFill="1" applyBorder="1" applyAlignment="1">
      <alignment vertical="top"/>
    </xf>
    <xf numFmtId="0" fontId="3" fillId="2" borderId="0" xfId="0" applyNumberFormat="1" applyFont="1" applyFill="1" applyBorder="1" applyAlignment="1">
      <alignment vertical="top"/>
    </xf>
    <xf numFmtId="0" fontId="3" fillId="2" borderId="0" xfId="0" applyNumberFormat="1" applyFont="1" applyFill="1" applyBorder="1" applyAlignment="1">
      <alignment vertical="top" wrapText="1"/>
    </xf>
    <xf numFmtId="0" fontId="2" fillId="2" borderId="0" xfId="0" applyNumberFormat="1" applyFont="1" applyFill="1" applyBorder="1" applyAlignment="1">
      <alignment vertical="top"/>
    </xf>
    <xf numFmtId="37" fontId="0" fillId="2" borderId="0" xfId="0" applyNumberFormat="1" applyFont="1" applyFill="1" applyBorder="1" applyAlignment="1">
      <alignment wrapText="1"/>
    </xf>
    <xf numFmtId="0" fontId="0" fillId="2" borderId="0" xfId="0" applyNumberFormat="1" applyFont="1" applyFill="1" applyBorder="1" applyAlignment="1">
      <alignment horizontal="left"/>
    </xf>
    <xf numFmtId="0" fontId="3" fillId="2" borderId="0" xfId="0" applyNumberFormat="1" applyFont="1" applyFill="1" applyBorder="1" applyAlignment="1">
      <alignment horizontal="left"/>
    </xf>
    <xf numFmtId="0" fontId="0" fillId="2" borderId="1" xfId="0" applyNumberFormat="1" applyFont="1" applyFill="1" applyBorder="1" applyAlignment="1"/>
    <xf numFmtId="0" fontId="0" fillId="2" borderId="2" xfId="0" applyNumberFormat="1" applyFont="1" applyFill="1" applyBorder="1" applyAlignment="1"/>
    <xf numFmtId="0" fontId="0" fillId="2" borderId="3" xfId="0" applyNumberFormat="1" applyFont="1" applyFill="1" applyBorder="1" applyAlignment="1"/>
    <xf numFmtId="0" fontId="0" fillId="2" borderId="4" xfId="0" applyNumberFormat="1" applyFont="1" applyFill="1" applyBorder="1" applyAlignment="1"/>
    <xf numFmtId="0" fontId="0" fillId="2" borderId="5" xfId="0" applyNumberFormat="1" applyFont="1" applyFill="1" applyBorder="1" applyAlignment="1"/>
    <xf numFmtId="0" fontId="6" fillId="3" borderId="6" xfId="0" applyNumberFormat="1" applyFont="1" applyFill="1" applyBorder="1" applyAlignment="1"/>
    <xf numFmtId="0" fontId="7" fillId="3" borderId="7" xfId="0" applyNumberFormat="1" applyFont="1" applyFill="1" applyBorder="1" applyAlignment="1"/>
    <xf numFmtId="0" fontId="7" fillId="2" borderId="8" xfId="0" applyNumberFormat="1" applyFont="1" applyFill="1" applyBorder="1" applyAlignment="1"/>
    <xf numFmtId="0" fontId="0" fillId="2" borderId="9" xfId="0" applyNumberFormat="1" applyFont="1" applyFill="1" applyBorder="1" applyAlignment="1"/>
    <xf numFmtId="0" fontId="6" fillId="3" borderId="10" xfId="0" applyNumberFormat="1" applyFont="1" applyFill="1" applyBorder="1" applyAlignment="1"/>
    <xf numFmtId="0" fontId="0" fillId="2" borderId="11" xfId="0" applyNumberFormat="1" applyFont="1" applyFill="1" applyBorder="1" applyAlignment="1"/>
    <xf numFmtId="0" fontId="3" fillId="2" borderId="12" xfId="0" applyNumberFormat="1" applyFont="1" applyFill="1" applyBorder="1" applyAlignment="1">
      <alignment horizontal="center" vertical="center" wrapText="1"/>
    </xf>
    <xf numFmtId="0" fontId="3" fillId="2" borderId="13" xfId="0" applyNumberFormat="1" applyFont="1" applyFill="1" applyBorder="1" applyAlignment="1">
      <alignment horizontal="left"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0" fillId="4" borderId="16" xfId="0" applyNumberFormat="1" applyFont="1" applyFill="1" applyBorder="1" applyAlignment="1"/>
    <xf numFmtId="3" fontId="0" fillId="2" borderId="17" xfId="0" applyNumberFormat="1" applyFont="1" applyFill="1" applyBorder="1" applyAlignment="1"/>
    <xf numFmtId="3" fontId="0" fillId="2" borderId="18" xfId="0" applyNumberFormat="1" applyFont="1" applyFill="1" applyBorder="1" applyAlignment="1"/>
    <xf numFmtId="0" fontId="0" fillId="2" borderId="8" xfId="0" applyNumberFormat="1" applyFont="1" applyFill="1" applyBorder="1" applyAlignment="1"/>
    <xf numFmtId="9" fontId="0" fillId="2" borderId="12" xfId="0" applyNumberFormat="1" applyFont="1" applyFill="1" applyBorder="1" applyAlignment="1"/>
    <xf numFmtId="165" fontId="0" fillId="0" borderId="18" xfId="0" applyNumberFormat="1" applyFont="1" applyBorder="1" applyAlignment="1"/>
    <xf numFmtId="165" fontId="10" fillId="2" borderId="8" xfId="0" applyNumberFormat="1" applyFont="1" applyFill="1" applyBorder="1" applyAlignment="1"/>
    <xf numFmtId="9" fontId="11" fillId="2" borderId="9" xfId="0" applyNumberFormat="1" applyFont="1" applyFill="1" applyBorder="1" applyAlignment="1"/>
    <xf numFmtId="0" fontId="0" fillId="5" borderId="16" xfId="0" applyNumberFormat="1" applyFont="1" applyFill="1" applyBorder="1" applyAlignment="1"/>
    <xf numFmtId="167" fontId="3" fillId="2" borderId="12" xfId="0" applyNumberFormat="1" applyFont="1" applyFill="1" applyBorder="1" applyAlignment="1">
      <alignment horizontal="center"/>
    </xf>
    <xf numFmtId="3" fontId="0" fillId="2" borderId="19" xfId="0" applyNumberFormat="1" applyFont="1" applyFill="1" applyBorder="1" applyAlignment="1"/>
    <xf numFmtId="3" fontId="0" fillId="2" borderId="20" xfId="0" applyNumberFormat="1" applyFont="1" applyFill="1" applyBorder="1" applyAlignment="1"/>
    <xf numFmtId="9" fontId="11" fillId="2" borderId="0" xfId="0" applyNumberFormat="1" applyFont="1" applyFill="1" applyBorder="1" applyAlignment="1"/>
    <xf numFmtId="0" fontId="0" fillId="2" borderId="7" xfId="0" applyNumberFormat="1" applyFont="1" applyFill="1" applyBorder="1" applyAlignment="1"/>
    <xf numFmtId="165" fontId="0" fillId="2" borderId="12" xfId="0" applyNumberFormat="1" applyFont="1" applyFill="1" applyBorder="1" applyAlignment="1"/>
    <xf numFmtId="3" fontId="0" fillId="0" borderId="17" xfId="0" applyNumberFormat="1" applyFont="1" applyBorder="1" applyAlignment="1"/>
    <xf numFmtId="3" fontId="0" fillId="0" borderId="18" xfId="0" applyNumberFormat="1" applyFont="1" applyBorder="1" applyAlignment="1"/>
    <xf numFmtId="3" fontId="0" fillId="0" borderId="19" xfId="0" applyNumberFormat="1" applyFont="1" applyBorder="1" applyAlignment="1"/>
    <xf numFmtId="3" fontId="0" fillId="0" borderId="20" xfId="0" applyNumberFormat="1" applyFont="1" applyBorder="1" applyAlignment="1"/>
    <xf numFmtId="9" fontId="11" fillId="2" borderId="8" xfId="0" applyNumberFormat="1" applyFont="1" applyFill="1" applyBorder="1" applyAlignment="1"/>
    <xf numFmtId="0" fontId="3" fillId="2" borderId="21" xfId="0" applyNumberFormat="1" applyFont="1" applyFill="1" applyBorder="1" applyAlignment="1"/>
    <xf numFmtId="0" fontId="6" fillId="3" borderId="10" xfId="0" applyNumberFormat="1" applyFont="1" applyFill="1" applyBorder="1" applyAlignment="1">
      <alignment wrapText="1"/>
    </xf>
    <xf numFmtId="165" fontId="10" fillId="2" borderId="22" xfId="0" applyNumberFormat="1" applyFont="1" applyFill="1" applyBorder="1" applyAlignment="1"/>
    <xf numFmtId="0" fontId="0" fillId="2" borderId="22" xfId="0" applyNumberFormat="1" applyFont="1" applyFill="1" applyBorder="1" applyAlignment="1"/>
    <xf numFmtId="0" fontId="0" fillId="2" borderId="16" xfId="0" applyNumberFormat="1" applyFont="1" applyFill="1" applyBorder="1" applyAlignment="1"/>
    <xf numFmtId="3" fontId="3" fillId="2" borderId="17" xfId="0" applyNumberFormat="1" applyFont="1" applyFill="1" applyBorder="1" applyAlignment="1"/>
    <xf numFmtId="3" fontId="3" fillId="2" borderId="18" xfId="0" applyNumberFormat="1" applyFont="1" applyFill="1" applyBorder="1" applyAlignment="1"/>
    <xf numFmtId="0" fontId="0" fillId="2" borderId="23" xfId="0" applyNumberFormat="1" applyFont="1" applyFill="1" applyBorder="1" applyAlignment="1"/>
    <xf numFmtId="165" fontId="11" fillId="2" borderId="24" xfId="0" applyNumberFormat="1" applyFont="1" applyFill="1" applyBorder="1" applyAlignment="1"/>
    <xf numFmtId="9" fontId="0" fillId="2" borderId="24" xfId="0" applyNumberFormat="1" applyFont="1" applyFill="1" applyBorder="1" applyAlignment="1"/>
    <xf numFmtId="165" fontId="0" fillId="2" borderId="25" xfId="0" applyNumberFormat="1" applyFont="1" applyFill="1" applyBorder="1" applyAlignment="1"/>
    <xf numFmtId="165" fontId="0" fillId="2" borderId="8" xfId="0" applyNumberFormat="1" applyFont="1" applyFill="1" applyBorder="1" applyAlignment="1"/>
    <xf numFmtId="0" fontId="0" fillId="0" borderId="26" xfId="0" applyNumberFormat="1" applyFont="1" applyBorder="1" applyAlignment="1">
      <alignment horizontal="center"/>
    </xf>
    <xf numFmtId="0" fontId="3" fillId="2" borderId="26" xfId="0" applyNumberFormat="1" applyFont="1" applyFill="1" applyBorder="1" applyAlignment="1">
      <alignment horizontal="center"/>
    </xf>
    <xf numFmtId="9" fontId="0" fillId="2" borderId="9" xfId="0" applyNumberFormat="1" applyFont="1" applyFill="1" applyBorder="1" applyAlignment="1"/>
    <xf numFmtId="0" fontId="0" fillId="2" borderId="27" xfId="0" applyNumberFormat="1" applyFont="1" applyFill="1" applyBorder="1" applyAlignment="1"/>
    <xf numFmtId="3" fontId="3" fillId="2" borderId="19" xfId="0" applyNumberFormat="1" applyFont="1" applyFill="1" applyBorder="1" applyAlignment="1">
      <alignment vertical="center"/>
    </xf>
    <xf numFmtId="3" fontId="3" fillId="2" borderId="20" xfId="0" applyNumberFormat="1" applyFont="1" applyFill="1" applyBorder="1" applyAlignment="1">
      <alignment vertical="center"/>
    </xf>
    <xf numFmtId="0" fontId="0" fillId="2" borderId="12" xfId="0" applyNumberFormat="1" applyFont="1" applyFill="1" applyBorder="1" applyAlignment="1"/>
    <xf numFmtId="0" fontId="0" fillId="2" borderId="28" xfId="0" applyNumberFormat="1" applyFont="1" applyFill="1" applyBorder="1" applyAlignment="1"/>
    <xf numFmtId="0" fontId="0" fillId="2" borderId="26" xfId="0" applyNumberFormat="1" applyFont="1" applyFill="1" applyBorder="1" applyAlignment="1"/>
    <xf numFmtId="165" fontId="11" fillId="2" borderId="26" xfId="0" applyNumberFormat="1" applyFont="1" applyFill="1" applyBorder="1" applyAlignment="1"/>
    <xf numFmtId="9" fontId="0" fillId="2" borderId="26" xfId="0" applyNumberFormat="1" applyFont="1" applyFill="1" applyBorder="1" applyAlignment="1"/>
    <xf numFmtId="165" fontId="0" fillId="2" borderId="26" xfId="0" applyNumberFormat="1" applyFont="1" applyFill="1" applyBorder="1" applyAlignment="1"/>
    <xf numFmtId="165" fontId="0" fillId="2" borderId="0" xfId="0" applyNumberFormat="1" applyFont="1" applyFill="1" applyBorder="1" applyAlignment="1"/>
    <xf numFmtId="0" fontId="0" fillId="0" borderId="0" xfId="0" applyNumberFormat="1" applyFont="1" applyBorder="1" applyAlignment="1">
      <alignment horizontal="center"/>
    </xf>
    <xf numFmtId="0" fontId="0" fillId="2" borderId="0" xfId="0" applyNumberFormat="1" applyFont="1" applyFill="1" applyBorder="1" applyAlignment="1">
      <alignment horizontal="center"/>
    </xf>
    <xf numFmtId="9" fontId="0" fillId="2" borderId="0" xfId="0" applyNumberFormat="1" applyFont="1" applyFill="1" applyBorder="1" applyAlignment="1"/>
    <xf numFmtId="3" fontId="3" fillId="2" borderId="26" xfId="0" applyNumberFormat="1" applyFont="1" applyFill="1" applyBorder="1" applyAlignment="1">
      <alignment vertical="center"/>
    </xf>
    <xf numFmtId="165" fontId="11" fillId="2" borderId="0" xfId="0" applyNumberFormat="1" applyFont="1" applyFill="1" applyBorder="1" applyAlignment="1"/>
    <xf numFmtId="3" fontId="3" fillId="2" borderId="0" xfId="0" applyNumberFormat="1" applyFont="1" applyFill="1" applyBorder="1" applyAlignment="1">
      <alignment vertical="center"/>
    </xf>
    <xf numFmtId="0" fontId="0" fillId="0" borderId="0" xfId="0" applyNumberFormat="1" applyFont="1" applyBorder="1" applyAlignment="1"/>
    <xf numFmtId="3" fontId="0" fillId="2" borderId="0" xfId="0" applyNumberFormat="1" applyFont="1" applyFill="1" applyBorder="1" applyAlignment="1"/>
    <xf numFmtId="0" fontId="0" fillId="2" borderId="21" xfId="0" applyNumberFormat="1" applyFont="1" applyFill="1" applyBorder="1" applyAlignment="1"/>
    <xf numFmtId="0" fontId="0" fillId="2" borderId="5" xfId="0" applyNumberFormat="1" applyFont="1" applyFill="1" applyBorder="1" applyAlignment="1">
      <alignment vertical="center"/>
    </xf>
    <xf numFmtId="0" fontId="6" fillId="3" borderId="29" xfId="0" applyNumberFormat="1" applyFont="1" applyFill="1" applyBorder="1" applyAlignment="1">
      <alignment vertical="center"/>
    </xf>
    <xf numFmtId="0" fontId="7" fillId="3" borderId="30" xfId="0" applyNumberFormat="1" applyFont="1" applyFill="1" applyBorder="1" applyAlignment="1">
      <alignment vertical="center"/>
    </xf>
    <xf numFmtId="0" fontId="7" fillId="3" borderId="14" xfId="0" applyNumberFormat="1" applyFont="1" applyFill="1" applyBorder="1" applyAlignment="1">
      <alignment vertical="center"/>
    </xf>
    <xf numFmtId="0" fontId="7" fillId="3" borderId="15" xfId="0" applyNumberFormat="1" applyFont="1" applyFill="1" applyBorder="1" applyAlignment="1">
      <alignment vertical="center"/>
    </xf>
    <xf numFmtId="0" fontId="0" fillId="0" borderId="8" xfId="0" applyNumberFormat="1" applyFont="1" applyBorder="1" applyAlignment="1">
      <alignment vertical="center"/>
    </xf>
    <xf numFmtId="0" fontId="0" fillId="2" borderId="9" xfId="0" applyNumberFormat="1" applyFont="1" applyFill="1" applyBorder="1" applyAlignment="1">
      <alignment vertical="center"/>
    </xf>
    <xf numFmtId="0" fontId="6" fillId="3" borderId="31" xfId="0" applyNumberFormat="1" applyFont="1" applyFill="1" applyBorder="1" applyAlignment="1">
      <alignment vertical="center"/>
    </xf>
    <xf numFmtId="3" fontId="7" fillId="3" borderId="26" xfId="0" applyNumberFormat="1" applyFont="1" applyFill="1" applyBorder="1" applyAlignment="1">
      <alignment vertical="center"/>
    </xf>
    <xf numFmtId="0" fontId="0" fillId="0" borderId="0" xfId="0" applyNumberFormat="1" applyFont="1" applyBorder="1" applyAlignment="1">
      <alignment vertical="center"/>
    </xf>
    <xf numFmtId="0" fontId="0" fillId="2" borderId="12" xfId="0" applyNumberFormat="1" applyFont="1" applyFill="1" applyBorder="1" applyAlignment="1">
      <alignment vertical="center"/>
    </xf>
    <xf numFmtId="0" fontId="0" fillId="0" borderId="8" xfId="0" applyNumberFormat="1" applyFont="1" applyBorder="1" applyAlignment="1"/>
    <xf numFmtId="0" fontId="11" fillId="4" borderId="32" xfId="0" applyNumberFormat="1" applyFont="1" applyFill="1" applyBorder="1" applyAlignment="1"/>
    <xf numFmtId="10" fontId="9" fillId="2" borderId="9" xfId="0" applyNumberFormat="1" applyFont="1" applyFill="1" applyBorder="1" applyAlignment="1"/>
    <xf numFmtId="3" fontId="0" fillId="4" borderId="32" xfId="0" applyNumberFormat="1" applyFont="1" applyFill="1" applyBorder="1" applyAlignment="1"/>
    <xf numFmtId="0" fontId="0" fillId="2" borderId="33" xfId="0" applyNumberFormat="1" applyFont="1" applyFill="1" applyBorder="1" applyAlignment="1">
      <alignment horizontal="left"/>
    </xf>
    <xf numFmtId="39" fontId="9" fillId="6" borderId="18" xfId="0" applyNumberFormat="1" applyFont="1" applyFill="1" applyBorder="1" applyAlignment="1"/>
    <xf numFmtId="168" fontId="0" fillId="2" borderId="9" xfId="0" applyNumberFormat="1" applyFont="1" applyFill="1" applyBorder="1" applyAlignment="1"/>
    <xf numFmtId="3" fontId="0" fillId="2" borderId="9" xfId="0" applyNumberFormat="1" applyFont="1" applyFill="1" applyBorder="1" applyAlignment="1"/>
    <xf numFmtId="0" fontId="0" fillId="2" borderId="34" xfId="0" applyNumberFormat="1" applyFont="1" applyFill="1" applyBorder="1" applyAlignment="1"/>
    <xf numFmtId="0" fontId="0" fillId="2" borderId="35" xfId="0" applyNumberFormat="1" applyFont="1" applyFill="1" applyBorder="1" applyAlignment="1"/>
    <xf numFmtId="0" fontId="3" fillId="2" borderId="8" xfId="0" applyNumberFormat="1" applyFont="1" applyFill="1" applyBorder="1" applyAlignment="1"/>
    <xf numFmtId="3" fontId="0" fillId="2" borderId="34" xfId="0" applyNumberFormat="1" applyFont="1" applyFill="1" applyBorder="1" applyAlignment="1"/>
    <xf numFmtId="3" fontId="0" fillId="2" borderId="35" xfId="0" applyNumberFormat="1" applyFont="1" applyFill="1" applyBorder="1" applyAlignment="1"/>
    <xf numFmtId="0" fontId="0" fillId="2" borderId="36" xfId="0" applyNumberFormat="1" applyFont="1" applyFill="1" applyBorder="1" applyAlignment="1"/>
    <xf numFmtId="0" fontId="0" fillId="2" borderId="37" xfId="0" applyNumberFormat="1" applyFont="1" applyFill="1" applyBorder="1" applyAlignment="1"/>
    <xf numFmtId="3" fontId="0" fillId="2" borderId="21" xfId="0" applyNumberFormat="1" applyFont="1" applyFill="1" applyBorder="1" applyAlignment="1"/>
    <xf numFmtId="3" fontId="0" fillId="2" borderId="37" xfId="0" applyNumberFormat="1" applyFont="1" applyFill="1" applyBorder="1" applyAlignment="1"/>
    <xf numFmtId="3" fontId="0" fillId="2" borderId="26" xfId="0" applyNumberFormat="1" applyFont="1" applyFill="1" applyBorder="1" applyAlignment="1"/>
    <xf numFmtId="0" fontId="0" fillId="5" borderId="32" xfId="0" applyNumberFormat="1" applyFont="1" applyFill="1" applyBorder="1" applyAlignment="1"/>
    <xf numFmtId="3" fontId="0" fillId="5" borderId="32" xfId="0" applyNumberFormat="1" applyFont="1" applyFill="1" applyBorder="1" applyAlignment="1"/>
    <xf numFmtId="0" fontId="0" fillId="0" borderId="11" xfId="0" applyNumberFormat="1" applyFont="1" applyBorder="1" applyAlignment="1"/>
    <xf numFmtId="0" fontId="0" fillId="0" borderId="38" xfId="0" applyNumberFormat="1" applyFont="1" applyBorder="1" applyAlignment="1"/>
    <xf numFmtId="3" fontId="0" fillId="2" borderId="39" xfId="0" applyNumberFormat="1" applyFont="1" applyFill="1" applyBorder="1" applyAlignment="1"/>
    <xf numFmtId="0" fontId="0" fillId="2" borderId="40" xfId="0" applyNumberFormat="1" applyFont="1" applyFill="1" applyBorder="1" applyAlignment="1"/>
    <xf numFmtId="0" fontId="0" fillId="0" borderId="41" xfId="0" applyNumberFormat="1" applyFont="1" applyBorder="1" applyAlignment="1"/>
    <xf numFmtId="0" fontId="11" fillId="2" borderId="34" xfId="0" applyNumberFormat="1" applyFont="1" applyFill="1" applyBorder="1" applyAlignment="1"/>
    <xf numFmtId="0" fontId="11" fillId="2" borderId="35" xfId="0" applyNumberFormat="1" applyFont="1" applyFill="1" applyBorder="1" applyAlignment="1"/>
    <xf numFmtId="3" fontId="3" fillId="2" borderId="34" xfId="0" applyNumberFormat="1" applyFont="1" applyFill="1" applyBorder="1" applyAlignment="1"/>
    <xf numFmtId="3" fontId="3" fillId="2" borderId="35" xfId="0" applyNumberFormat="1" applyFont="1" applyFill="1" applyBorder="1" applyAlignment="1"/>
    <xf numFmtId="0" fontId="0" fillId="7" borderId="32" xfId="0" applyNumberFormat="1" applyFont="1" applyFill="1" applyBorder="1" applyAlignment="1"/>
    <xf numFmtId="3" fontId="0" fillId="7" borderId="32" xfId="0" applyNumberFormat="1" applyFont="1" applyFill="1" applyBorder="1" applyAlignment="1"/>
    <xf numFmtId="0" fontId="0" fillId="2" borderId="42" xfId="0" applyNumberFormat="1" applyFont="1" applyFill="1" applyBorder="1" applyAlignment="1"/>
    <xf numFmtId="0" fontId="0" fillId="0" borderId="43" xfId="0" applyNumberFormat="1" applyFont="1" applyBorder="1" applyAlignment="1"/>
    <xf numFmtId="0" fontId="0" fillId="2" borderId="44" xfId="0" applyNumberFormat="1" applyFont="1" applyFill="1" applyBorder="1" applyAlignment="1"/>
    <xf numFmtId="0" fontId="0" fillId="2" borderId="45" xfId="0" applyNumberFormat="1" applyFont="1" applyFill="1" applyBorder="1" applyAlignment="1"/>
    <xf numFmtId="0" fontId="0" fillId="2" borderId="31" xfId="0" applyNumberFormat="1" applyFont="1" applyFill="1" applyBorder="1" applyAlignment="1"/>
    <xf numFmtId="0" fontId="3" fillId="2" borderId="46" xfId="0" applyNumberFormat="1" applyFont="1" applyFill="1" applyBorder="1" applyAlignment="1"/>
    <xf numFmtId="9" fontId="9" fillId="8" borderId="47" xfId="0" applyNumberFormat="1" applyFont="1" applyFill="1" applyBorder="1" applyAlignment="1"/>
    <xf numFmtId="0" fontId="0" fillId="2" borderId="48" xfId="0" applyNumberFormat="1" applyFont="1" applyFill="1" applyBorder="1" applyAlignment="1"/>
    <xf numFmtId="3" fontId="0" fillId="2" borderId="49" xfId="0" applyNumberFormat="1" applyFont="1" applyFill="1" applyBorder="1" applyAlignment="1"/>
    <xf numFmtId="3" fontId="0" fillId="2" borderId="50" xfId="0" applyNumberFormat="1" applyFont="1" applyFill="1" applyBorder="1" applyAlignment="1"/>
    <xf numFmtId="3" fontId="0" fillId="2" borderId="8" xfId="0" applyNumberFormat="1" applyFont="1" applyFill="1" applyBorder="1" applyAlignment="1"/>
    <xf numFmtId="3" fontId="0" fillId="2" borderId="51" xfId="0" applyNumberFormat="1" applyFont="1" applyFill="1" applyBorder="1" applyAlignment="1"/>
    <xf numFmtId="3" fontId="0" fillId="2" borderId="11" xfId="0" applyNumberFormat="1" applyFont="1" applyFill="1" applyBorder="1" applyAlignment="1"/>
    <xf numFmtId="3" fontId="3" fillId="2" borderId="8" xfId="0" applyNumberFormat="1" applyFont="1" applyFill="1" applyBorder="1" applyAlignment="1"/>
    <xf numFmtId="3" fontId="3" fillId="2" borderId="0" xfId="0" applyNumberFormat="1" applyFont="1" applyFill="1" applyBorder="1" applyAlignment="1">
      <alignment horizontal="center"/>
    </xf>
    <xf numFmtId="3" fontId="3" fillId="2" borderId="52" xfId="0" applyNumberFormat="1" applyFont="1" applyFill="1" applyBorder="1" applyAlignment="1">
      <alignment horizontal="center"/>
    </xf>
    <xf numFmtId="3" fontId="0" fillId="2" borderId="46" xfId="0" applyNumberFormat="1" applyFont="1" applyFill="1" applyBorder="1" applyAlignment="1"/>
    <xf numFmtId="37" fontId="10" fillId="8" borderId="47" xfId="0" applyNumberFormat="1" applyFont="1" applyFill="1" applyBorder="1" applyAlignment="1"/>
    <xf numFmtId="37" fontId="0" fillId="2" borderId="53" xfId="0" applyNumberFormat="1" applyFont="1" applyFill="1" applyBorder="1" applyAlignment="1"/>
    <xf numFmtId="3" fontId="0" fillId="2" borderId="48" xfId="0" applyNumberFormat="1" applyFont="1" applyFill="1" applyBorder="1" applyAlignment="1"/>
    <xf numFmtId="165" fontId="10" fillId="8" borderId="47" xfId="0" applyNumberFormat="1" applyFont="1" applyFill="1" applyBorder="1" applyAlignment="1"/>
    <xf numFmtId="3" fontId="3" fillId="2" borderId="8" xfId="0" applyNumberFormat="1" applyFont="1" applyFill="1" applyBorder="1" applyAlignment="1">
      <alignment horizontal="right"/>
    </xf>
    <xf numFmtId="3" fontId="3" fillId="2" borderId="48" xfId="0" applyNumberFormat="1" applyFont="1" applyFill="1" applyBorder="1" applyAlignment="1"/>
    <xf numFmtId="3" fontId="3" fillId="2" borderId="0" xfId="0" applyNumberFormat="1" applyFont="1" applyFill="1" applyBorder="1" applyAlignment="1"/>
    <xf numFmtId="9" fontId="10" fillId="8" borderId="47" xfId="0" applyNumberFormat="1" applyFont="1" applyFill="1" applyBorder="1" applyAlignment="1"/>
    <xf numFmtId="37" fontId="0" fillId="2" borderId="0" xfId="0" applyNumberFormat="1" applyFont="1" applyFill="1" applyBorder="1" applyAlignment="1"/>
    <xf numFmtId="0" fontId="0" fillId="2" borderId="49" xfId="0" applyNumberFormat="1" applyFont="1" applyFill="1" applyBorder="1" applyAlignment="1"/>
    <xf numFmtId="3" fontId="3" fillId="2" borderId="36" xfId="0" applyNumberFormat="1" applyFont="1" applyFill="1" applyBorder="1" applyAlignment="1"/>
    <xf numFmtId="0" fontId="14" fillId="2" borderId="3" xfId="0" applyNumberFormat="1" applyFont="1" applyFill="1" applyBorder="1" applyAlignment="1"/>
    <xf numFmtId="0" fontId="0" fillId="2" borderId="54" xfId="0" applyNumberFormat="1" applyFont="1" applyFill="1" applyBorder="1" applyAlignment="1"/>
    <xf numFmtId="0" fontId="7" fillId="9" borderId="55" xfId="0" applyNumberFormat="1" applyFont="1" applyFill="1" applyBorder="1" applyAlignment="1"/>
    <xf numFmtId="0" fontId="0" fillId="2" borderId="56" xfId="0" applyNumberFormat="1" applyFont="1" applyFill="1" applyBorder="1" applyAlignment="1"/>
    <xf numFmtId="0" fontId="6" fillId="9" borderId="55" xfId="0" applyNumberFormat="1" applyFont="1" applyFill="1" applyBorder="1" applyAlignment="1"/>
    <xf numFmtId="0" fontId="7" fillId="9" borderId="57" xfId="0" applyNumberFormat="1" applyFont="1" applyFill="1" applyBorder="1" applyAlignment="1"/>
    <xf numFmtId="0" fontId="3" fillId="2" borderId="28" xfId="0" applyNumberFormat="1" applyFont="1" applyFill="1" applyBorder="1" applyAlignment="1">
      <alignment horizontal="left"/>
    </xf>
    <xf numFmtId="0" fontId="14" fillId="2" borderId="0" xfId="0" applyNumberFormat="1" applyFont="1" applyFill="1" applyBorder="1" applyAlignment="1">
      <alignment horizontal="left"/>
    </xf>
    <xf numFmtId="0" fontId="0" fillId="2" borderId="58" xfId="0" applyNumberFormat="1" applyFont="1" applyFill="1" applyBorder="1" applyAlignment="1"/>
    <xf numFmtId="0" fontId="0" fillId="2" borderId="59" xfId="0" applyNumberFormat="1" applyFont="1" applyFill="1" applyBorder="1" applyAlignment="1"/>
    <xf numFmtId="49" fontId="3" fillId="2" borderId="28" xfId="0" applyNumberFormat="1" applyFont="1" applyFill="1" applyBorder="1" applyAlignment="1">
      <alignment horizontal="left"/>
    </xf>
    <xf numFmtId="169" fontId="3" fillId="2" borderId="0" xfId="0" applyNumberFormat="1" applyFont="1" applyFill="1" applyBorder="1" applyAlignment="1"/>
    <xf numFmtId="0" fontId="0" fillId="2" borderId="60" xfId="0" applyNumberFormat="1" applyFont="1" applyFill="1" applyBorder="1" applyAlignment="1"/>
    <xf numFmtId="37" fontId="0" fillId="2" borderId="0" xfId="0" applyNumberFormat="1" applyFont="1" applyFill="1" applyBorder="1" applyAlignment="1">
      <alignment vertical="center"/>
    </xf>
    <xf numFmtId="37" fontId="0" fillId="2" borderId="0" xfId="0" applyNumberFormat="1" applyFont="1" applyFill="1" applyBorder="1" applyAlignment="1">
      <alignment vertical="center" wrapText="1"/>
    </xf>
    <xf numFmtId="0" fontId="3" fillId="2" borderId="0" xfId="0" applyNumberFormat="1" applyFont="1" applyFill="1" applyBorder="1" applyAlignment="1">
      <alignment horizontal="left" vertical="center"/>
    </xf>
    <xf numFmtId="0" fontId="0" fillId="2" borderId="61" xfId="0" applyNumberFormat="1" applyFont="1" applyFill="1" applyBorder="1" applyAlignment="1"/>
    <xf numFmtId="0" fontId="0" fillId="2" borderId="62" xfId="0" applyNumberFormat="1" applyFont="1" applyFill="1" applyBorder="1" applyAlignment="1"/>
    <xf numFmtId="0" fontId="20" fillId="0" borderId="1" xfId="0" applyNumberFormat="1" applyFont="1" applyBorder="1" applyAlignment="1"/>
    <xf numFmtId="0" fontId="0" fillId="0" borderId="3" xfId="0" applyNumberFormat="1" applyFont="1" applyBorder="1" applyAlignment="1"/>
    <xf numFmtId="0" fontId="21" fillId="2" borderId="0" xfId="0" applyNumberFormat="1" applyFont="1" applyFill="1" applyBorder="1" applyAlignment="1">
      <alignment horizontal="center" vertical="center"/>
    </xf>
    <xf numFmtId="0" fontId="3" fillId="0" borderId="0" xfId="0" applyNumberFormat="1" applyFont="1" applyBorder="1" applyAlignment="1">
      <alignment horizontal="right"/>
    </xf>
    <xf numFmtId="0" fontId="0" fillId="2" borderId="28" xfId="0" applyNumberFormat="1" applyFont="1" applyFill="1" applyBorder="1" applyAlignment="1">
      <alignment horizontal="center"/>
    </xf>
    <xf numFmtId="0" fontId="3" fillId="2" borderId="31" xfId="0" applyNumberFormat="1" applyFont="1" applyFill="1" applyBorder="1" applyAlignment="1">
      <alignment horizontal="left"/>
    </xf>
    <xf numFmtId="0" fontId="0" fillId="2" borderId="26" xfId="0" applyNumberFormat="1" applyFont="1" applyFill="1" applyBorder="1" applyAlignment="1">
      <alignment horizontal="left"/>
    </xf>
    <xf numFmtId="0" fontId="0" fillId="2" borderId="63" xfId="0" applyNumberFormat="1" applyFont="1" applyFill="1" applyBorder="1" applyAlignment="1">
      <alignment horizontal="center"/>
    </xf>
    <xf numFmtId="0" fontId="0" fillId="2" borderId="12" xfId="0" applyNumberFormat="1" applyFont="1" applyFill="1" applyBorder="1" applyAlignment="1">
      <alignment horizontal="center"/>
    </xf>
    <xf numFmtId="0" fontId="15" fillId="0" borderId="0" xfId="0" applyNumberFormat="1" applyFont="1" applyBorder="1" applyAlignment="1">
      <alignment horizontal="right" vertical="center" wrapText="1"/>
    </xf>
    <xf numFmtId="3" fontId="0" fillId="2" borderId="0" xfId="0" applyNumberFormat="1" applyFont="1" applyFill="1" applyBorder="1" applyAlignment="1">
      <alignment horizontal="right"/>
    </xf>
    <xf numFmtId="0" fontId="0" fillId="0" borderId="12" xfId="0" applyNumberFormat="1" applyFont="1" applyBorder="1" applyAlignment="1"/>
    <xf numFmtId="166" fontId="0" fillId="2" borderId="0" xfId="0" applyNumberFormat="1" applyFont="1" applyFill="1" applyBorder="1" applyAlignment="1">
      <alignment horizontal="right"/>
    </xf>
    <xf numFmtId="0" fontId="0" fillId="2" borderId="0" xfId="0" applyNumberFormat="1" applyFont="1" applyFill="1" applyBorder="1" applyAlignment="1">
      <alignment horizontal="left" wrapText="1"/>
    </xf>
    <xf numFmtId="0" fontId="20" fillId="0" borderId="28" xfId="0" applyNumberFormat="1" applyFont="1" applyBorder="1" applyAlignment="1"/>
    <xf numFmtId="0" fontId="20" fillId="0" borderId="64" xfId="0" applyNumberFormat="1" applyFont="1" applyBorder="1" applyAlignment="1"/>
    <xf numFmtId="0" fontId="0" fillId="10" borderId="65" xfId="0" applyNumberFormat="1" applyFont="1" applyFill="1" applyBorder="1" applyAlignment="1"/>
    <xf numFmtId="0" fontId="20" fillId="10" borderId="56" xfId="0" applyNumberFormat="1" applyFont="1" applyFill="1" applyBorder="1" applyAlignment="1"/>
    <xf numFmtId="0" fontId="0" fillId="10" borderId="56" xfId="0" applyNumberFormat="1" applyFont="1" applyFill="1" applyBorder="1" applyAlignment="1"/>
    <xf numFmtId="0" fontId="0" fillId="10" borderId="56" xfId="0" applyNumberFormat="1" applyFont="1" applyFill="1" applyBorder="1" applyAlignment="1">
      <alignment horizontal="center"/>
    </xf>
    <xf numFmtId="0" fontId="0" fillId="10" borderId="66" xfId="0" applyNumberFormat="1" applyFont="1" applyFill="1" applyBorder="1" applyAlignment="1"/>
    <xf numFmtId="0" fontId="0" fillId="0" borderId="67" xfId="0" applyNumberFormat="1" applyFont="1" applyBorder="1" applyAlignment="1"/>
    <xf numFmtId="0" fontId="0" fillId="10" borderId="67" xfId="0" applyNumberFormat="1" applyFont="1" applyFill="1" applyBorder="1" applyAlignment="1"/>
    <xf numFmtId="0" fontId="0" fillId="10" borderId="0" xfId="0" applyNumberFormat="1" applyFont="1" applyFill="1" applyBorder="1" applyAlignment="1"/>
    <xf numFmtId="0" fontId="0" fillId="10" borderId="68" xfId="0" applyNumberFormat="1" applyFont="1" applyFill="1" applyBorder="1" applyAlignment="1"/>
    <xf numFmtId="0" fontId="3" fillId="10" borderId="0" xfId="0" applyNumberFormat="1" applyFont="1" applyFill="1" applyBorder="1" applyAlignment="1"/>
    <xf numFmtId="0" fontId="3" fillId="10" borderId="68" xfId="0" applyNumberFormat="1" applyFont="1" applyFill="1" applyBorder="1" applyAlignment="1"/>
    <xf numFmtId="0" fontId="0" fillId="10" borderId="69" xfId="0" applyNumberFormat="1" applyFont="1" applyFill="1" applyBorder="1" applyAlignment="1"/>
    <xf numFmtId="0" fontId="0" fillId="10" borderId="54" xfId="0" applyNumberFormat="1" applyFont="1" applyFill="1" applyBorder="1" applyAlignment="1"/>
    <xf numFmtId="0" fontId="0" fillId="10" borderId="57" xfId="0" applyNumberFormat="1" applyFont="1" applyFill="1" applyBorder="1" applyAlignment="1"/>
    <xf numFmtId="0" fontId="0" fillId="2" borderId="70" xfId="0" applyNumberFormat="1" applyFont="1" applyFill="1" applyBorder="1" applyAlignment="1"/>
    <xf numFmtId="0" fontId="0" fillId="2" borderId="64" xfId="0" applyNumberFormat="1" applyFont="1" applyFill="1" applyBorder="1" applyAlignment="1"/>
    <xf numFmtId="0" fontId="0" fillId="10" borderId="71" xfId="0" applyNumberFormat="1" applyFont="1" applyFill="1" applyBorder="1" applyAlignment="1"/>
    <xf numFmtId="0" fontId="0" fillId="10" borderId="62" xfId="0" applyNumberFormat="1" applyFont="1" applyFill="1" applyBorder="1" applyAlignment="1"/>
    <xf numFmtId="0" fontId="0" fillId="10" borderId="72" xfId="0" applyNumberFormat="1" applyFont="1" applyFill="1" applyBorder="1" applyAlignment="1"/>
    <xf numFmtId="0" fontId="0" fillId="0" borderId="71" xfId="0" applyNumberFormat="1" applyFont="1" applyBorder="1" applyAlignment="1"/>
    <xf numFmtId="0" fontId="0" fillId="0" borderId="62" xfId="0" applyNumberFormat="1" applyFont="1" applyBorder="1" applyAlignment="1"/>
    <xf numFmtId="0" fontId="0" fillId="0" borderId="45" xfId="0" applyNumberFormat="1" applyFont="1" applyBorder="1" applyAlignment="1"/>
    <xf numFmtId="0" fontId="20" fillId="2" borderId="0" xfId="0" applyNumberFormat="1" applyFont="1" applyFill="1" applyBorder="1" applyAlignment="1"/>
    <xf numFmtId="0" fontId="0" fillId="2" borderId="50" xfId="0" applyNumberFormat="1" applyFont="1" applyFill="1" applyBorder="1" applyAlignment="1"/>
    <xf numFmtId="0" fontId="0" fillId="2" borderId="50" xfId="0" applyNumberFormat="1" applyFont="1" applyFill="1" applyBorder="1" applyAlignment="1">
      <alignment horizontal="center"/>
    </xf>
    <xf numFmtId="170" fontId="18" fillId="2" borderId="0" xfId="0" applyNumberFormat="1" applyFont="1" applyFill="1" applyBorder="1" applyAlignment="1">
      <alignment horizontal="left"/>
    </xf>
    <xf numFmtId="0" fontId="3" fillId="6" borderId="50" xfId="0" applyNumberFormat="1" applyFont="1" applyFill="1" applyBorder="1" applyAlignment="1">
      <alignment horizontal="center"/>
    </xf>
    <xf numFmtId="37" fontId="0" fillId="2" borderId="0" xfId="0" applyNumberFormat="1" applyFont="1" applyFill="1" applyBorder="1" applyAlignment="1">
      <alignment horizontal="left" vertical="center"/>
    </xf>
    <xf numFmtId="0" fontId="0" fillId="2" borderId="0" xfId="0" applyNumberFormat="1" applyFont="1" applyFill="1" applyBorder="1" applyAlignment="1">
      <alignment horizontal="left" vertical="top"/>
    </xf>
    <xf numFmtId="0" fontId="18" fillId="2" borderId="0" xfId="0" applyNumberFormat="1" applyFont="1" applyFill="1" applyBorder="1" applyAlignment="1"/>
    <xf numFmtId="37" fontId="0" fillId="2" borderId="50" xfId="0" applyNumberFormat="1" applyFont="1" applyFill="1" applyBorder="1" applyAlignment="1"/>
    <xf numFmtId="37" fontId="0" fillId="2" borderId="34" xfId="0" applyNumberFormat="1" applyFont="1" applyFill="1" applyBorder="1" applyAlignment="1"/>
    <xf numFmtId="37" fontId="0" fillId="2" borderId="24" xfId="0" applyNumberFormat="1" applyFont="1" applyFill="1" applyBorder="1" applyAlignment="1"/>
    <xf numFmtId="0" fontId="3" fillId="6" borderId="0" xfId="0" applyNumberFormat="1" applyFont="1" applyFill="1" applyBorder="1" applyAlignment="1">
      <alignment horizontal="center"/>
    </xf>
    <xf numFmtId="39" fontId="0" fillId="2" borderId="0" xfId="0" applyNumberFormat="1" applyFont="1" applyFill="1" applyBorder="1" applyAlignment="1"/>
    <xf numFmtId="0" fontId="3" fillId="2" borderId="0" xfId="0" applyNumberFormat="1" applyFont="1" applyFill="1" applyBorder="1" applyAlignment="1">
      <alignment horizontal="center"/>
    </xf>
    <xf numFmtId="37" fontId="0" fillId="2" borderId="52" xfId="0" applyNumberFormat="1" applyFont="1" applyFill="1" applyBorder="1" applyAlignment="1"/>
    <xf numFmtId="37" fontId="0" fillId="2" borderId="46" xfId="0" applyNumberFormat="1" applyFont="1" applyFill="1" applyBorder="1" applyAlignment="1"/>
    <xf numFmtId="167" fontId="0" fillId="2" borderId="48" xfId="0" applyNumberFormat="1" applyFont="1" applyFill="1" applyBorder="1" applyAlignment="1"/>
    <xf numFmtId="167" fontId="0" fillId="2" borderId="0" xfId="0" applyNumberFormat="1" applyFont="1" applyFill="1" applyBorder="1" applyAlignment="1"/>
    <xf numFmtId="37" fontId="0" fillId="2" borderId="48" xfId="0" applyNumberFormat="1" applyFont="1" applyFill="1" applyBorder="1" applyAlignment="1"/>
    <xf numFmtId="37" fontId="3" fillId="2" borderId="0" xfId="0" applyNumberFormat="1" applyFont="1" applyFill="1" applyBorder="1" applyAlignment="1"/>
    <xf numFmtId="167" fontId="0" fillId="2" borderId="50" xfId="0" applyNumberFormat="1" applyFont="1" applyFill="1" applyBorder="1" applyAlignment="1"/>
    <xf numFmtId="37" fontId="0" fillId="2" borderId="49" xfId="0" applyNumberFormat="1" applyFont="1" applyFill="1" applyBorder="1" applyAlignment="1"/>
    <xf numFmtId="37" fontId="24" fillId="6" borderId="0" xfId="0" applyNumberFormat="1" applyFont="1" applyFill="1" applyBorder="1" applyAlignment="1"/>
    <xf numFmtId="37" fontId="5" fillId="6" borderId="0" xfId="0" applyNumberFormat="1" applyFont="1" applyFill="1" applyBorder="1" applyAlignment="1"/>
    <xf numFmtId="37" fontId="24" fillId="6" borderId="0" xfId="0" applyNumberFormat="1" applyFont="1" applyFill="1" applyBorder="1" applyAlignment="1">
      <alignment horizontal="center"/>
    </xf>
    <xf numFmtId="37" fontId="24" fillId="6" borderId="0" xfId="0" applyNumberFormat="1" applyFont="1" applyFill="1" applyBorder="1" applyAlignment="1">
      <alignment horizontal="right"/>
    </xf>
    <xf numFmtId="37" fontId="18" fillId="2" borderId="0" xfId="0" applyNumberFormat="1" applyFont="1" applyFill="1" applyBorder="1" applyAlignment="1"/>
    <xf numFmtId="37" fontId="13" fillId="2" borderId="0" xfId="0" applyNumberFormat="1" applyFont="1" applyFill="1" applyBorder="1" applyAlignment="1">
      <alignment horizontal="center"/>
    </xf>
    <xf numFmtId="37" fontId="13" fillId="2" borderId="0" xfId="0" applyNumberFormat="1" applyFont="1" applyFill="1" applyBorder="1" applyAlignment="1">
      <alignment horizontal="right"/>
    </xf>
    <xf numFmtId="37" fontId="0" fillId="2" borderId="9" xfId="0" applyNumberFormat="1" applyFont="1" applyFill="1" applyBorder="1" applyAlignment="1">
      <alignment wrapText="1"/>
    </xf>
    <xf numFmtId="37" fontId="0" fillId="2" borderId="11" xfId="0" applyNumberFormat="1" applyFont="1" applyFill="1" applyBorder="1" applyAlignment="1">
      <alignment wrapText="1"/>
    </xf>
    <xf numFmtId="37" fontId="0" fillId="2" borderId="9" xfId="0" applyNumberFormat="1" applyFont="1" applyFill="1" applyBorder="1" applyAlignment="1"/>
    <xf numFmtId="37" fontId="0" fillId="2" borderId="11" xfId="0" applyNumberFormat="1" applyFont="1" applyFill="1" applyBorder="1" applyAlignment="1"/>
    <xf numFmtId="37" fontId="0" fillId="2" borderId="50" xfId="0" applyNumberFormat="1" applyFont="1" applyFill="1" applyBorder="1" applyAlignment="1">
      <alignment wrapText="1"/>
    </xf>
    <xf numFmtId="37" fontId="0" fillId="2" borderId="0" xfId="0" applyNumberFormat="1" applyFont="1" applyFill="1" applyBorder="1" applyAlignment="1">
      <alignment horizontal="center"/>
    </xf>
    <xf numFmtId="0" fontId="15" fillId="2" borderId="0" xfId="0" applyNumberFormat="1" applyFont="1" applyFill="1" applyBorder="1" applyAlignment="1"/>
    <xf numFmtId="0" fontId="15" fillId="2" borderId="21" xfId="0" applyNumberFormat="1" applyFont="1" applyFill="1" applyBorder="1" applyAlignment="1"/>
    <xf numFmtId="0" fontId="25" fillId="2" borderId="0" xfId="0" applyNumberFormat="1" applyFont="1" applyFill="1" applyBorder="1" applyAlignment="1"/>
    <xf numFmtId="0" fontId="19" fillId="2" borderId="0" xfId="0" applyNumberFormat="1" applyFont="1" applyFill="1" applyBorder="1" applyAlignment="1"/>
    <xf numFmtId="17" fontId="15" fillId="2" borderId="73" xfId="0" applyNumberFormat="1" applyFont="1" applyFill="1" applyBorder="1" applyAlignment="1"/>
    <xf numFmtId="0" fontId="15" fillId="0" borderId="8" xfId="0" applyNumberFormat="1" applyFont="1" applyBorder="1" applyAlignment="1"/>
    <xf numFmtId="17" fontId="15" fillId="2" borderId="0" xfId="0" applyNumberFormat="1" applyFont="1" applyFill="1" applyBorder="1" applyAlignment="1"/>
    <xf numFmtId="0" fontId="15" fillId="2" borderId="7" xfId="0" applyNumberFormat="1" applyFont="1" applyFill="1" applyBorder="1" applyAlignment="1"/>
    <xf numFmtId="37" fontId="15" fillId="0" borderId="73" xfId="0" applyNumberFormat="1" applyFont="1" applyBorder="1" applyAlignment="1"/>
    <xf numFmtId="0" fontId="15" fillId="0" borderId="74" xfId="0" applyNumberFormat="1" applyFont="1" applyBorder="1" applyAlignment="1"/>
    <xf numFmtId="37" fontId="15" fillId="0" borderId="28" xfId="0" applyNumberFormat="1" applyFont="1" applyBorder="1" applyAlignment="1"/>
    <xf numFmtId="0" fontId="15" fillId="2" borderId="26" xfId="0" applyNumberFormat="1" applyFont="1" applyFill="1" applyBorder="1" applyAlignment="1"/>
    <xf numFmtId="37" fontId="25" fillId="11" borderId="0" xfId="0" applyNumberFormat="1" applyFont="1" applyFill="1" applyBorder="1" applyAlignment="1">
      <alignment horizontal="right"/>
    </xf>
    <xf numFmtId="17" fontId="15" fillId="11" borderId="0" xfId="0" applyNumberFormat="1" applyFont="1" applyFill="1" applyBorder="1" applyAlignment="1"/>
    <xf numFmtId="0" fontId="25" fillId="11" borderId="0" xfId="0" applyNumberFormat="1" applyFont="1" applyFill="1" applyBorder="1" applyAlignment="1"/>
    <xf numFmtId="0" fontId="25" fillId="11" borderId="0" xfId="0" applyNumberFormat="1" applyFont="1" applyFill="1" applyBorder="1" applyAlignment="1">
      <alignment horizontal="center"/>
    </xf>
    <xf numFmtId="17" fontId="25" fillId="2" borderId="0" xfId="0" applyNumberFormat="1" applyFont="1" applyFill="1" applyBorder="1" applyAlignment="1">
      <alignment horizontal="center"/>
    </xf>
    <xf numFmtId="0" fontId="25" fillId="2" borderId="0" xfId="0" applyNumberFormat="1" applyFont="1" applyFill="1" applyBorder="1" applyAlignment="1">
      <alignment horizontal="center"/>
    </xf>
    <xf numFmtId="37" fontId="25" fillId="2" borderId="0" xfId="0" applyNumberFormat="1" applyFont="1" applyFill="1" applyBorder="1" applyAlignment="1"/>
    <xf numFmtId="37" fontId="15" fillId="6" borderId="52" xfId="0" applyNumberFormat="1" applyFont="1" applyFill="1" applyBorder="1" applyAlignment="1"/>
    <xf numFmtId="37" fontId="25" fillId="6" borderId="0" xfId="0" applyNumberFormat="1" applyFont="1" applyFill="1" applyBorder="1" applyAlignment="1"/>
    <xf numFmtId="0" fontId="25" fillId="6" borderId="52" xfId="0" applyNumberFormat="1" applyFont="1" applyFill="1" applyBorder="1" applyAlignment="1"/>
    <xf numFmtId="37" fontId="25" fillId="0" borderId="75" xfId="0" applyNumberFormat="1" applyFont="1" applyBorder="1" applyAlignment="1"/>
    <xf numFmtId="37" fontId="15" fillId="0" borderId="76" xfId="0" applyNumberFormat="1" applyFont="1" applyBorder="1" applyAlignment="1"/>
    <xf numFmtId="37" fontId="27" fillId="8" borderId="47" xfId="0" applyNumberFormat="1" applyFont="1" applyFill="1" applyBorder="1" applyAlignment="1"/>
    <xf numFmtId="37" fontId="25" fillId="0" borderId="77" xfId="0" applyNumberFormat="1" applyFont="1" applyBorder="1" applyAlignment="1"/>
    <xf numFmtId="37" fontId="15" fillId="2" borderId="48" xfId="0" applyNumberFormat="1" applyFont="1" applyFill="1" applyBorder="1" applyAlignment="1"/>
    <xf numFmtId="37" fontId="15" fillId="2" borderId="0" xfId="0" applyNumberFormat="1" applyFont="1" applyFill="1" applyBorder="1" applyAlignment="1"/>
    <xf numFmtId="37" fontId="25" fillId="0" borderId="78" xfId="0" applyNumberFormat="1" applyFont="1" applyBorder="1" applyAlignment="1"/>
    <xf numFmtId="37" fontId="15" fillId="0" borderId="79" xfId="0" applyNumberFormat="1" applyFont="1" applyBorder="1" applyAlignment="1"/>
    <xf numFmtId="37" fontId="25" fillId="0" borderId="80" xfId="0" applyNumberFormat="1" applyFont="1" applyBorder="1" applyAlignment="1"/>
    <xf numFmtId="37" fontId="25" fillId="0" borderId="81" xfId="0" applyNumberFormat="1" applyFont="1" applyBorder="1" applyAlignment="1"/>
    <xf numFmtId="37" fontId="25" fillId="0" borderId="82" xfId="0" applyNumberFormat="1" applyFont="1" applyBorder="1" applyAlignment="1"/>
    <xf numFmtId="37" fontId="15" fillId="6" borderId="83" xfId="0" applyNumberFormat="1" applyFont="1" applyFill="1" applyBorder="1" applyAlignment="1"/>
    <xf numFmtId="37" fontId="25" fillId="6" borderId="83" xfId="0" applyNumberFormat="1" applyFont="1" applyFill="1" applyBorder="1" applyAlignment="1"/>
    <xf numFmtId="9" fontId="27" fillId="8" borderId="47" xfId="0" applyNumberFormat="1" applyFont="1" applyFill="1" applyBorder="1" applyAlignment="1"/>
    <xf numFmtId="37" fontId="25" fillId="0" borderId="84" xfId="0" applyNumberFormat="1" applyFont="1" applyBorder="1" applyAlignment="1"/>
    <xf numFmtId="37" fontId="25" fillId="0" borderId="85" xfId="0" applyNumberFormat="1" applyFont="1" applyBorder="1" applyAlignment="1"/>
    <xf numFmtId="37" fontId="25" fillId="0" borderId="86" xfId="0" applyNumberFormat="1" applyFont="1" applyBorder="1" applyAlignment="1"/>
    <xf numFmtId="37" fontId="25" fillId="0" borderId="87" xfId="0" applyNumberFormat="1" applyFont="1" applyBorder="1" applyAlignment="1"/>
    <xf numFmtId="37" fontId="25" fillId="6" borderId="52" xfId="0" applyNumberFormat="1" applyFont="1" applyFill="1" applyBorder="1" applyAlignment="1"/>
    <xf numFmtId="37" fontId="15" fillId="6" borderId="0" xfId="0" applyNumberFormat="1" applyFont="1" applyFill="1" applyBorder="1" applyAlignment="1"/>
    <xf numFmtId="0" fontId="15" fillId="0" borderId="78" xfId="0" applyNumberFormat="1" applyFont="1" applyBorder="1" applyAlignment="1"/>
    <xf numFmtId="37" fontId="25" fillId="0" borderId="88" xfId="0" applyNumberFormat="1" applyFont="1" applyBorder="1" applyAlignment="1"/>
    <xf numFmtId="37" fontId="25" fillId="0" borderId="89" xfId="0" applyNumberFormat="1" applyFont="1" applyBorder="1" applyAlignment="1"/>
    <xf numFmtId="37" fontId="15" fillId="0" borderId="78" xfId="0" applyNumberFormat="1" applyFont="1" applyBorder="1" applyAlignment="1"/>
    <xf numFmtId="0" fontId="25" fillId="0" borderId="82" xfId="0" applyNumberFormat="1" applyFont="1" applyBorder="1" applyAlignment="1"/>
    <xf numFmtId="171" fontId="3" fillId="4" borderId="34" xfId="0" applyNumberFormat="1" applyFont="1" applyFill="1" applyBorder="1" applyAlignment="1"/>
    <xf numFmtId="171" fontId="6" fillId="3" borderId="90" xfId="0" applyNumberFormat="1" applyFont="1" applyFill="1" applyBorder="1" applyAlignment="1"/>
    <xf numFmtId="171" fontId="3" fillId="4" borderId="0" xfId="0" applyNumberFormat="1" applyFont="1" applyFill="1" applyBorder="1" applyAlignment="1"/>
    <xf numFmtId="171" fontId="3" fillId="5" borderId="26" xfId="0" applyNumberFormat="1" applyFont="1" applyFill="1" applyBorder="1" applyAlignment="1"/>
    <xf numFmtId="171" fontId="3" fillId="7" borderId="26" xfId="0" applyNumberFormat="1" applyFont="1" applyFill="1" applyBorder="1" applyAlignment="1"/>
    <xf numFmtId="171" fontId="3" fillId="2" borderId="91" xfId="0" applyNumberFormat="1" applyFont="1" applyFill="1" applyBorder="1" applyAlignment="1">
      <alignment horizontal="right"/>
    </xf>
    <xf numFmtId="171" fontId="3" fillId="2" borderId="52" xfId="0" applyNumberFormat="1" applyFont="1" applyFill="1" applyBorder="1" applyAlignment="1">
      <alignment horizontal="right"/>
    </xf>
    <xf numFmtId="171" fontId="6" fillId="9" borderId="56" xfId="0" applyNumberFormat="1" applyFont="1" applyFill="1" applyBorder="1" applyAlignment="1">
      <alignment horizontal="right"/>
    </xf>
    <xf numFmtId="171" fontId="3" fillId="6" borderId="34" xfId="0" applyNumberFormat="1" applyFont="1" applyFill="1" applyBorder="1" applyAlignment="1">
      <alignment horizontal="center" vertical="center"/>
    </xf>
    <xf numFmtId="171" fontId="3" fillId="6" borderId="34" xfId="0" applyNumberFormat="1" applyFont="1" applyFill="1" applyBorder="1" applyAlignment="1">
      <alignment horizontal="center"/>
    </xf>
    <xf numFmtId="3" fontId="31" fillId="2" borderId="46" xfId="0" applyNumberFormat="1" applyFont="1" applyFill="1" applyBorder="1" applyAlignment="1">
      <alignment wrapText="1"/>
    </xf>
    <xf numFmtId="3" fontId="31" fillId="2" borderId="46" xfId="0" applyNumberFormat="1" applyFont="1" applyFill="1" applyBorder="1" applyAlignment="1"/>
    <xf numFmtId="9" fontId="10" fillId="2" borderId="0" xfId="0" applyNumberFormat="1" applyFont="1" applyFill="1" applyBorder="1" applyAlignment="1"/>
    <xf numFmtId="169" fontId="3" fillId="2" borderId="60" xfId="0" applyNumberFormat="1" applyFont="1" applyFill="1" applyBorder="1" applyAlignment="1"/>
    <xf numFmtId="0" fontId="32" fillId="2" borderId="0" xfId="0" applyNumberFormat="1" applyFont="1" applyFill="1" applyBorder="1" applyAlignment="1">
      <alignment horizontal="left"/>
    </xf>
    <xf numFmtId="0" fontId="31" fillId="2" borderId="0" xfId="0" applyNumberFormat="1" applyFont="1" applyFill="1" applyBorder="1" applyAlignment="1"/>
    <xf numFmtId="37" fontId="0" fillId="2" borderId="0" xfId="0" applyNumberFormat="1" applyFont="1" applyFill="1" applyBorder="1" applyAlignment="1">
      <alignment horizontal="right" vertical="center"/>
    </xf>
    <xf numFmtId="37" fontId="0" fillId="2" borderId="50" xfId="0" applyNumberFormat="1" applyFont="1" applyFill="1" applyBorder="1" applyAlignment="1">
      <alignment horizontal="right" vertical="center"/>
    </xf>
    <xf numFmtId="37" fontId="0" fillId="2" borderId="34" xfId="0" applyNumberFormat="1" applyFont="1" applyFill="1" applyBorder="1" applyAlignment="1">
      <alignment horizontal="right" vertical="center"/>
    </xf>
    <xf numFmtId="37" fontId="0" fillId="2" borderId="92" xfId="0" applyNumberFormat="1" applyFont="1" applyFill="1" applyBorder="1" applyAlignment="1"/>
    <xf numFmtId="171" fontId="3" fillId="6" borderId="50" xfId="0" applyNumberFormat="1" applyFont="1" applyFill="1" applyBorder="1" applyAlignment="1"/>
    <xf numFmtId="172" fontId="37" fillId="0" borderId="0" xfId="2" applyNumberFormat="1" applyFont="1"/>
    <xf numFmtId="37" fontId="34" fillId="2" borderId="0" xfId="0" applyNumberFormat="1" applyFont="1" applyFill="1" applyBorder="1" applyAlignment="1"/>
    <xf numFmtId="0" fontId="3" fillId="0" borderId="0" xfId="0" applyNumberFormat="1" applyFont="1" applyBorder="1" applyAlignment="1">
      <alignment horizontal="center" vertical="center"/>
    </xf>
    <xf numFmtId="0" fontId="15" fillId="0" borderId="0" xfId="0" applyNumberFormat="1" applyFont="1" applyBorder="1" applyAlignment="1">
      <alignment horizontal="left" vertical="center" wrapText="1"/>
    </xf>
    <xf numFmtId="3" fontId="0" fillId="0" borderId="0" xfId="0" applyNumberFormat="1" applyFont="1" applyBorder="1" applyAlignment="1"/>
    <xf numFmtId="0" fontId="30" fillId="13" borderId="16" xfId="0" applyNumberFormat="1" applyFont="1" applyFill="1" applyBorder="1" applyAlignment="1"/>
    <xf numFmtId="165" fontId="9" fillId="13" borderId="17" xfId="0" applyNumberFormat="1" applyFont="1" applyFill="1" applyBorder="1" applyAlignment="1"/>
    <xf numFmtId="166" fontId="9" fillId="13" borderId="17" xfId="0" applyNumberFormat="1" applyFont="1" applyFill="1" applyBorder="1" applyAlignment="1"/>
    <xf numFmtId="0" fontId="9" fillId="13" borderId="16" xfId="0" applyNumberFormat="1" applyFont="1" applyFill="1" applyBorder="1" applyAlignment="1"/>
    <xf numFmtId="39" fontId="9" fillId="13" borderId="17" xfId="0" applyNumberFormat="1" applyFont="1" applyFill="1" applyBorder="1" applyAlignment="1"/>
    <xf numFmtId="10" fontId="10" fillId="13" borderId="73" xfId="0" applyNumberFormat="1" applyFont="1" applyFill="1" applyBorder="1" applyAlignment="1">
      <alignment horizontal="center"/>
    </xf>
    <xf numFmtId="171" fontId="10" fillId="13" borderId="73" xfId="0" applyNumberFormat="1" applyFont="1" applyFill="1" applyBorder="1" applyAlignment="1">
      <alignment horizontal="center"/>
    </xf>
    <xf numFmtId="0" fontId="7" fillId="14" borderId="93" xfId="0" applyNumberFormat="1" applyFont="1" applyFill="1" applyBorder="1" applyAlignment="1"/>
    <xf numFmtId="0" fontId="0" fillId="14" borderId="6" xfId="0" applyNumberFormat="1" applyFont="1" applyFill="1" applyBorder="1" applyAlignment="1"/>
    <xf numFmtId="0" fontId="0" fillId="14" borderId="7" xfId="0" applyNumberFormat="1" applyFont="1" applyFill="1" applyBorder="1" applyAlignment="1"/>
    <xf numFmtId="0" fontId="38" fillId="14" borderId="94" xfId="0" applyNumberFormat="1" applyFont="1" applyFill="1" applyBorder="1" applyAlignment="1">
      <alignment vertical="center"/>
    </xf>
    <xf numFmtId="0" fontId="7" fillId="14" borderId="95" xfId="0" applyNumberFormat="1" applyFont="1" applyFill="1" applyBorder="1" applyAlignment="1"/>
    <xf numFmtId="0" fontId="7" fillId="14" borderId="96" xfId="0" applyNumberFormat="1" applyFont="1" applyFill="1" applyBorder="1" applyAlignment="1"/>
    <xf numFmtId="0" fontId="7" fillId="14" borderId="7" xfId="0" applyNumberFormat="1" applyFont="1" applyFill="1" applyBorder="1" applyAlignment="1"/>
    <xf numFmtId="0" fontId="39" fillId="13" borderId="73" xfId="0" applyNumberFormat="1" applyFont="1" applyFill="1" applyBorder="1" applyAlignment="1"/>
    <xf numFmtId="0" fontId="0" fillId="15" borderId="16" xfId="0" applyNumberFormat="1" applyFont="1" applyFill="1" applyBorder="1" applyAlignment="1"/>
    <xf numFmtId="0" fontId="0" fillId="16" borderId="16" xfId="0" applyNumberFormat="1" applyFont="1" applyFill="1" applyBorder="1" applyAlignment="1"/>
    <xf numFmtId="0" fontId="0" fillId="17" borderId="27" xfId="0" applyNumberFormat="1" applyFont="1" applyFill="1" applyBorder="1" applyAlignment="1"/>
    <xf numFmtId="0" fontId="0" fillId="17" borderId="16" xfId="0" applyNumberFormat="1" applyFont="1" applyFill="1" applyBorder="1" applyAlignment="1"/>
    <xf numFmtId="0" fontId="0" fillId="15" borderId="97" xfId="0" applyNumberFormat="1" applyFont="1" applyFill="1" applyBorder="1" applyAlignment="1"/>
    <xf numFmtId="171" fontId="3" fillId="15" borderId="34" xfId="0" applyNumberFormat="1" applyFont="1" applyFill="1" applyBorder="1" applyAlignment="1"/>
    <xf numFmtId="0" fontId="3" fillId="15" borderId="8" xfId="0" applyNumberFormat="1" applyFont="1" applyFill="1" applyBorder="1" applyAlignment="1"/>
    <xf numFmtId="0" fontId="11" fillId="15" borderId="50" xfId="0" applyNumberFormat="1" applyFont="1" applyFill="1" applyBorder="1" applyAlignment="1"/>
    <xf numFmtId="0" fontId="0" fillId="15" borderId="8" xfId="0" applyNumberFormat="1" applyFont="1" applyFill="1" applyBorder="1" applyAlignment="1"/>
    <xf numFmtId="171" fontId="3" fillId="15" borderId="0" xfId="0" applyNumberFormat="1" applyFont="1" applyFill="1" applyBorder="1" applyAlignment="1"/>
    <xf numFmtId="3" fontId="0" fillId="15" borderId="50" xfId="0" applyNumberFormat="1" applyFont="1" applyFill="1" applyBorder="1" applyAlignment="1"/>
    <xf numFmtId="0" fontId="0" fillId="15" borderId="50" xfId="0" applyNumberFormat="1" applyFont="1" applyFill="1" applyBorder="1" applyAlignment="1"/>
    <xf numFmtId="0" fontId="0" fillId="16" borderId="31" xfId="0" applyNumberFormat="1" applyFont="1" applyFill="1" applyBorder="1" applyAlignment="1"/>
    <xf numFmtId="171" fontId="3" fillId="16" borderId="26" xfId="0" applyNumberFormat="1" applyFont="1" applyFill="1" applyBorder="1" applyAlignment="1"/>
    <xf numFmtId="0" fontId="3" fillId="16" borderId="8" xfId="0" applyNumberFormat="1" applyFont="1" applyFill="1" applyBorder="1" applyAlignment="1"/>
    <xf numFmtId="0" fontId="0" fillId="16" borderId="50" xfId="0" applyNumberFormat="1" applyFont="1" applyFill="1" applyBorder="1" applyAlignment="1"/>
    <xf numFmtId="3" fontId="0" fillId="16" borderId="50" xfId="0" applyNumberFormat="1" applyFont="1" applyFill="1" applyBorder="1" applyAlignment="1"/>
    <xf numFmtId="0" fontId="0" fillId="17" borderId="31" xfId="0" applyNumberFormat="1" applyFont="1" applyFill="1" applyBorder="1" applyAlignment="1"/>
    <xf numFmtId="171" fontId="3" fillId="17" borderId="26" xfId="0" applyNumberFormat="1" applyFont="1" applyFill="1" applyBorder="1" applyAlignment="1"/>
    <xf numFmtId="0" fontId="3" fillId="17" borderId="8" xfId="0" applyNumberFormat="1" applyFont="1" applyFill="1" applyBorder="1" applyAlignment="1"/>
    <xf numFmtId="0" fontId="0" fillId="17" borderId="50" xfId="0" applyNumberFormat="1" applyFont="1" applyFill="1" applyBorder="1" applyAlignment="1"/>
    <xf numFmtId="3" fontId="0" fillId="17" borderId="50" xfId="0" applyNumberFormat="1" applyFont="1" applyFill="1" applyBorder="1" applyAlignment="1"/>
    <xf numFmtId="1" fontId="10" fillId="8" borderId="98" xfId="0" applyNumberFormat="1" applyFont="1" applyFill="1" applyBorder="1" applyAlignment="1"/>
    <xf numFmtId="1" fontId="10" fillId="8" borderId="99" xfId="0" applyNumberFormat="1" applyFont="1" applyFill="1" applyBorder="1" applyAlignment="1"/>
    <xf numFmtId="1" fontId="10" fillId="8" borderId="100" xfId="0" applyNumberFormat="1" applyFont="1" applyFill="1" applyBorder="1" applyAlignment="1"/>
    <xf numFmtId="0" fontId="3" fillId="0" borderId="0" xfId="0" applyNumberFormat="1" applyFont="1" applyBorder="1" applyAlignment="1">
      <alignment horizontal="left"/>
    </xf>
    <xf numFmtId="0" fontId="0" fillId="15" borderId="130" xfId="0" applyNumberFormat="1" applyFont="1" applyFill="1" applyBorder="1" applyAlignment="1"/>
    <xf numFmtId="1" fontId="10" fillId="13" borderId="131" xfId="0" applyNumberFormat="1" applyFont="1" applyFill="1" applyBorder="1" applyAlignment="1"/>
    <xf numFmtId="1" fontId="10" fillId="13" borderId="132" xfId="0" applyNumberFormat="1" applyFont="1" applyFill="1" applyBorder="1" applyAlignment="1"/>
    <xf numFmtId="0" fontId="0" fillId="16" borderId="130" xfId="0" applyNumberFormat="1" applyFont="1" applyFill="1" applyBorder="1" applyAlignment="1"/>
    <xf numFmtId="0" fontId="0" fillId="17" borderId="133" xfId="0" applyNumberFormat="1" applyFont="1" applyFill="1" applyBorder="1" applyAlignment="1"/>
    <xf numFmtId="1" fontId="10" fillId="13" borderId="134" xfId="0" applyNumberFormat="1" applyFont="1" applyFill="1" applyBorder="1" applyAlignment="1"/>
    <xf numFmtId="1" fontId="10" fillId="13" borderId="135" xfId="0" applyNumberFormat="1" applyFont="1" applyFill="1" applyBorder="1" applyAlignment="1"/>
    <xf numFmtId="0" fontId="6" fillId="14" borderId="136" xfId="0" applyNumberFormat="1" applyFont="1" applyFill="1" applyBorder="1" applyAlignment="1">
      <alignment horizontal="left"/>
    </xf>
    <xf numFmtId="171" fontId="6" fillId="14" borderId="137" xfId="0" applyNumberFormat="1" applyFont="1" applyFill="1" applyBorder="1" applyAlignment="1">
      <alignment horizontal="right"/>
    </xf>
    <xf numFmtId="171" fontId="6" fillId="14" borderId="138" xfId="0" applyNumberFormat="1" applyFont="1" applyFill="1" applyBorder="1" applyAlignment="1">
      <alignment horizontal="right"/>
    </xf>
    <xf numFmtId="0" fontId="6" fillId="14" borderId="139" xfId="0" applyNumberFormat="1" applyFont="1" applyFill="1" applyBorder="1" applyAlignment="1">
      <alignment horizontal="left"/>
    </xf>
    <xf numFmtId="0" fontId="7" fillId="14" borderId="140" xfId="0" applyNumberFormat="1" applyFont="1" applyFill="1" applyBorder="1" applyAlignment="1"/>
    <xf numFmtId="0" fontId="7" fillId="14" borderId="141" xfId="0" applyNumberFormat="1" applyFont="1" applyFill="1" applyBorder="1" applyAlignment="1"/>
    <xf numFmtId="9" fontId="10" fillId="8" borderId="101" xfId="0" applyNumberFormat="1" applyFont="1" applyFill="1" applyBorder="1" applyAlignment="1"/>
    <xf numFmtId="9" fontId="10" fillId="8" borderId="102" xfId="0" applyNumberFormat="1" applyFont="1" applyFill="1" applyBorder="1" applyAlignment="1"/>
    <xf numFmtId="9" fontId="10" fillId="8" borderId="103" xfId="0" applyNumberFormat="1" applyFont="1" applyFill="1" applyBorder="1" applyAlignment="1"/>
    <xf numFmtId="171" fontId="6" fillId="14" borderId="90" xfId="0" applyNumberFormat="1" applyFont="1" applyFill="1" applyBorder="1" applyAlignment="1">
      <alignment horizontal="right"/>
    </xf>
    <xf numFmtId="171" fontId="6" fillId="14" borderId="104" xfId="0" applyNumberFormat="1" applyFont="1" applyFill="1" applyBorder="1" applyAlignment="1">
      <alignment horizontal="right"/>
    </xf>
    <xf numFmtId="0" fontId="0" fillId="15" borderId="16" xfId="0" applyNumberFormat="1" applyFont="1" applyFill="1" applyBorder="1" applyAlignment="1"/>
    <xf numFmtId="9" fontId="10" fillId="13" borderId="17" xfId="0" applyNumberFormat="1" applyFont="1" applyFill="1" applyBorder="1" applyAlignment="1"/>
    <xf numFmtId="9" fontId="10" fillId="13" borderId="18" xfId="0" applyNumberFormat="1" applyFont="1" applyFill="1" applyBorder="1" applyAlignment="1"/>
    <xf numFmtId="0" fontId="0" fillId="16" borderId="16" xfId="0" applyNumberFormat="1" applyFont="1" applyFill="1" applyBorder="1" applyAlignment="1"/>
    <xf numFmtId="0" fontId="0" fillId="17" borderId="27" xfId="0" applyNumberFormat="1" applyFont="1" applyFill="1" applyBorder="1" applyAlignment="1"/>
    <xf numFmtId="9" fontId="10" fillId="13" borderId="19" xfId="0" applyNumberFormat="1" applyFont="1" applyFill="1" applyBorder="1" applyAlignment="1"/>
    <xf numFmtId="9" fontId="10" fillId="13" borderId="20" xfId="0" applyNumberFormat="1" applyFont="1" applyFill="1" applyBorder="1" applyAlignment="1"/>
    <xf numFmtId="167" fontId="10" fillId="8" borderId="105" xfId="0" applyNumberFormat="1" applyFont="1" applyFill="1" applyBorder="1" applyAlignment="1"/>
    <xf numFmtId="167" fontId="10" fillId="8" borderId="106" xfId="0" applyNumberFormat="1" applyFont="1" applyFill="1" applyBorder="1" applyAlignment="1"/>
    <xf numFmtId="167" fontId="10" fillId="8" borderId="107" xfId="0" applyNumberFormat="1" applyFont="1" applyFill="1" applyBorder="1" applyAlignment="1"/>
    <xf numFmtId="167" fontId="10" fillId="13" borderId="17" xfId="0" applyNumberFormat="1" applyFont="1" applyFill="1" applyBorder="1" applyAlignment="1"/>
    <xf numFmtId="167" fontId="10" fillId="13" borderId="18" xfId="0" applyNumberFormat="1" applyFont="1" applyFill="1" applyBorder="1" applyAlignment="1"/>
    <xf numFmtId="167" fontId="10" fillId="13" borderId="19" xfId="0" applyNumberFormat="1" applyFont="1" applyFill="1" applyBorder="1" applyAlignment="1"/>
    <xf numFmtId="167" fontId="10" fillId="13" borderId="20" xfId="0" applyNumberFormat="1" applyFont="1" applyFill="1" applyBorder="1" applyAlignment="1"/>
    <xf numFmtId="171" fontId="6" fillId="12" borderId="108" xfId="0" applyNumberFormat="1" applyFont="1" applyFill="1" applyBorder="1" applyAlignment="1">
      <alignment horizontal="right"/>
    </xf>
    <xf numFmtId="3" fontId="0" fillId="2" borderId="108" xfId="0" applyNumberFormat="1" applyFont="1" applyFill="1" applyBorder="1" applyAlignment="1"/>
    <xf numFmtId="169" fontId="3" fillId="2" borderId="108" xfId="0" applyNumberFormat="1" applyFont="1" applyFill="1" applyBorder="1" applyAlignment="1"/>
    <xf numFmtId="171" fontId="6" fillId="14" borderId="10" xfId="0" applyNumberFormat="1" applyFont="1" applyFill="1" applyBorder="1" applyAlignment="1">
      <alignment horizontal="right"/>
    </xf>
    <xf numFmtId="3" fontId="0" fillId="2" borderId="16" xfId="0" applyNumberFormat="1" applyFont="1" applyFill="1" applyBorder="1" applyAlignment="1"/>
    <xf numFmtId="3" fontId="33" fillId="2" borderId="27" xfId="0" applyNumberFormat="1" applyFont="1" applyFill="1" applyBorder="1" applyAlignment="1"/>
    <xf numFmtId="3" fontId="33" fillId="2" borderId="19" xfId="0" applyNumberFormat="1" applyFont="1" applyFill="1" applyBorder="1" applyAlignment="1"/>
    <xf numFmtId="3" fontId="33" fillId="2" borderId="20" xfId="0" applyNumberFormat="1" applyFont="1" applyFill="1" applyBorder="1" applyAlignment="1"/>
    <xf numFmtId="169" fontId="0" fillId="2" borderId="0" xfId="0" applyNumberFormat="1" applyFont="1" applyFill="1" applyBorder="1" applyAlignment="1"/>
    <xf numFmtId="3" fontId="0" fillId="2" borderId="27" xfId="0" applyNumberFormat="1" applyFont="1" applyFill="1" applyBorder="1" applyAlignment="1"/>
    <xf numFmtId="3" fontId="10" fillId="13" borderId="18" xfId="0" applyNumberFormat="1" applyFont="1" applyFill="1" applyBorder="1" applyAlignment="1"/>
    <xf numFmtId="3" fontId="10" fillId="13" borderId="20" xfId="0" applyNumberFormat="1" applyFont="1" applyFill="1" applyBorder="1" applyAlignment="1"/>
    <xf numFmtId="10" fontId="10" fillId="13" borderId="18" xfId="0" applyNumberFormat="1" applyFont="1" applyFill="1" applyBorder="1" applyAlignment="1"/>
    <xf numFmtId="10" fontId="10" fillId="13" borderId="20" xfId="0" applyNumberFormat="1" applyFont="1" applyFill="1" applyBorder="1" applyAlignment="1"/>
    <xf numFmtId="0" fontId="6" fillId="14" borderId="109" xfId="0" applyNumberFormat="1" applyFont="1" applyFill="1" applyBorder="1" applyAlignment="1">
      <alignment horizontal="left"/>
    </xf>
    <xf numFmtId="171" fontId="6" fillId="14" borderId="110" xfId="0" applyNumberFormat="1" applyFont="1" applyFill="1" applyBorder="1" applyAlignment="1">
      <alignment horizontal="right"/>
    </xf>
    <xf numFmtId="171" fontId="6" fillId="14" borderId="111" xfId="0" applyNumberFormat="1" applyFont="1" applyFill="1" applyBorder="1" applyAlignment="1">
      <alignment horizontal="right"/>
    </xf>
    <xf numFmtId="0" fontId="6" fillId="14" borderId="112" xfId="0" applyNumberFormat="1" applyFont="1" applyFill="1" applyBorder="1" applyAlignment="1">
      <alignment horizontal="left"/>
    </xf>
    <xf numFmtId="0" fontId="6" fillId="14" borderId="113" xfId="0" applyNumberFormat="1" applyFont="1" applyFill="1" applyBorder="1" applyAlignment="1"/>
    <xf numFmtId="0" fontId="6" fillId="14" borderId="114" xfId="0" applyNumberFormat="1" applyFont="1" applyFill="1" applyBorder="1" applyAlignment="1"/>
    <xf numFmtId="0" fontId="7" fillId="14" borderId="113" xfId="0" applyNumberFormat="1" applyFont="1" applyFill="1" applyBorder="1" applyAlignment="1"/>
    <xf numFmtId="0" fontId="7" fillId="14" borderId="114" xfId="0" applyNumberFormat="1" applyFont="1" applyFill="1" applyBorder="1" applyAlignment="1"/>
    <xf numFmtId="0" fontId="6" fillId="14" borderId="111" xfId="0" applyNumberFormat="1" applyFont="1" applyFill="1" applyBorder="1" applyAlignment="1">
      <alignment horizontal="left"/>
    </xf>
    <xf numFmtId="0" fontId="6" fillId="14" borderId="112" xfId="0" applyNumberFormat="1" applyFont="1" applyFill="1" applyBorder="1" applyAlignment="1">
      <alignment horizontal="left" vertical="center"/>
    </xf>
    <xf numFmtId="0" fontId="6" fillId="14" borderId="114" xfId="0" applyNumberFormat="1" applyFont="1" applyFill="1" applyBorder="1" applyAlignment="1">
      <alignment horizontal="center" vertical="center"/>
    </xf>
    <xf numFmtId="0" fontId="6" fillId="14" borderId="111" xfId="0" applyNumberFormat="1" applyFont="1" applyFill="1" applyBorder="1" applyAlignment="1">
      <alignment horizontal="center" wrapText="1"/>
    </xf>
    <xf numFmtId="0" fontId="6" fillId="14" borderId="112" xfId="0" applyNumberFormat="1" applyFont="1" applyFill="1" applyBorder="1" applyAlignment="1">
      <alignment horizontal="center" wrapText="1"/>
    </xf>
    <xf numFmtId="0" fontId="6" fillId="14" borderId="114" xfId="0" applyNumberFormat="1" applyFont="1" applyFill="1" applyBorder="1" applyAlignment="1">
      <alignment horizontal="center" wrapText="1"/>
    </xf>
    <xf numFmtId="37" fontId="0" fillId="2" borderId="115" xfId="0" applyNumberFormat="1" applyFont="1" applyFill="1" applyBorder="1" applyAlignment="1"/>
    <xf numFmtId="39" fontId="0" fillId="2" borderId="34" xfId="0" applyNumberFormat="1" applyFont="1" applyFill="1" applyBorder="1" applyAlignment="1"/>
    <xf numFmtId="37" fontId="0" fillId="2" borderId="116" xfId="0" applyNumberFormat="1" applyFont="1" applyFill="1" applyBorder="1" applyAlignment="1"/>
    <xf numFmtId="37" fontId="0" fillId="2" borderId="51" xfId="0" applyNumberFormat="1" applyFont="1" applyFill="1" applyBorder="1" applyAlignment="1"/>
    <xf numFmtId="0" fontId="13" fillId="0" borderId="117" xfId="0" applyNumberFormat="1" applyFont="1" applyBorder="1" applyAlignment="1">
      <alignment horizontal="center" wrapText="1"/>
    </xf>
    <xf numFmtId="37" fontId="9" fillId="6" borderId="16" xfId="0" applyNumberFormat="1" applyFont="1" applyFill="1" applyBorder="1" applyAlignment="1"/>
    <xf numFmtId="37" fontId="0" fillId="2" borderId="117" xfId="0" applyNumberFormat="1" applyFont="1" applyFill="1" applyBorder="1" applyAlignment="1">
      <alignment wrapText="1"/>
    </xf>
    <xf numFmtId="37" fontId="0" fillId="0" borderId="16" xfId="0" applyNumberFormat="1" applyFont="1" applyBorder="1" applyAlignment="1"/>
    <xf numFmtId="37" fontId="0" fillId="2" borderId="118" xfId="0" applyNumberFormat="1" applyFont="1" applyFill="1" applyBorder="1" applyAlignment="1"/>
    <xf numFmtId="37" fontId="18" fillId="2" borderId="50" xfId="0" applyNumberFormat="1" applyFont="1" applyFill="1" applyBorder="1" applyAlignment="1"/>
    <xf numFmtId="37" fontId="0" fillId="2" borderId="119" xfId="0" applyNumberFormat="1" applyFont="1" applyFill="1" applyBorder="1" applyAlignment="1"/>
    <xf numFmtId="37" fontId="14" fillId="2" borderId="115" xfId="0" applyNumberFormat="1" applyFont="1" applyFill="1" applyBorder="1" applyAlignment="1"/>
    <xf numFmtId="37" fontId="3" fillId="2" borderId="11" xfId="0" applyNumberFormat="1" applyFont="1" applyFill="1" applyBorder="1" applyAlignment="1">
      <alignment wrapText="1"/>
    </xf>
    <xf numFmtId="37" fontId="0" fillId="2" borderId="120" xfId="0" applyNumberFormat="1" applyFont="1" applyFill="1" applyBorder="1" applyAlignment="1"/>
    <xf numFmtId="0" fontId="3" fillId="6" borderId="34" xfId="0" applyNumberFormat="1" applyFont="1" applyFill="1" applyBorder="1" applyAlignment="1">
      <alignment horizontal="center" vertical="center"/>
    </xf>
    <xf numFmtId="171" fontId="3" fillId="6" borderId="116" xfId="0" applyNumberFormat="1" applyFont="1" applyFill="1" applyBorder="1" applyAlignment="1">
      <alignment horizontal="center"/>
    </xf>
    <xf numFmtId="0" fontId="3" fillId="6" borderId="51" xfId="0" applyNumberFormat="1" applyFont="1" applyFill="1" applyBorder="1" applyAlignment="1">
      <alignment horizontal="center"/>
    </xf>
    <xf numFmtId="39" fontId="0" fillId="2" borderId="51" xfId="0" applyNumberFormat="1" applyFont="1" applyFill="1" applyBorder="1" applyAlignment="1"/>
    <xf numFmtId="0" fontId="3" fillId="2" borderId="51" xfId="0" applyNumberFormat="1" applyFont="1" applyFill="1" applyBorder="1" applyAlignment="1">
      <alignment horizontal="center"/>
    </xf>
    <xf numFmtId="167" fontId="0" fillId="2" borderId="51" xfId="0" applyNumberFormat="1" applyFont="1" applyFill="1" applyBorder="1" applyAlignment="1"/>
    <xf numFmtId="167" fontId="0" fillId="2" borderId="117" xfId="0" applyNumberFormat="1" applyFont="1" applyFill="1" applyBorder="1" applyAlignment="1"/>
    <xf numFmtId="167" fontId="0" fillId="2" borderId="119" xfId="0" applyNumberFormat="1" applyFont="1" applyFill="1" applyBorder="1" applyAlignment="1"/>
    <xf numFmtId="37" fontId="0" fillId="2" borderId="121" xfId="0" applyNumberFormat="1" applyFont="1" applyFill="1" applyBorder="1" applyAlignment="1"/>
    <xf numFmtId="37" fontId="0" fillId="2" borderId="122" xfId="0" applyNumberFormat="1" applyFont="1" applyFill="1" applyBorder="1" applyAlignment="1"/>
    <xf numFmtId="37" fontId="0" fillId="2" borderId="117" xfId="0" applyNumberFormat="1" applyFont="1" applyFill="1" applyBorder="1" applyAlignment="1"/>
    <xf numFmtId="37" fontId="0" fillId="2" borderId="123" xfId="0" applyNumberFormat="1" applyFont="1" applyFill="1" applyBorder="1" applyAlignment="1"/>
    <xf numFmtId="0" fontId="3" fillId="6" borderId="119" xfId="0" applyNumberFormat="1" applyFont="1" applyFill="1" applyBorder="1" applyAlignment="1">
      <alignment horizontal="center"/>
    </xf>
    <xf numFmtId="37" fontId="0" fillId="2" borderId="124" xfId="0" applyNumberFormat="1" applyFont="1" applyFill="1" applyBorder="1" applyAlignment="1"/>
    <xf numFmtId="37" fontId="0" fillId="2" borderId="125" xfId="0" applyNumberFormat="1" applyFont="1" applyFill="1" applyBorder="1" applyAlignment="1"/>
    <xf numFmtId="37" fontId="31" fillId="2" borderId="0" xfId="0" applyNumberFormat="1" applyFont="1" applyFill="1" applyBorder="1" applyAlignment="1">
      <alignment horizontal="left" indent="1"/>
    </xf>
    <xf numFmtId="37" fontId="0" fillId="2" borderId="0" xfId="0" applyNumberFormat="1" applyFont="1" applyFill="1" applyBorder="1" applyAlignment="1">
      <alignment horizontal="left" indent="1"/>
    </xf>
    <xf numFmtId="37" fontId="3" fillId="2" borderId="115" xfId="0" applyNumberFormat="1" applyFont="1" applyFill="1" applyBorder="1" applyAlignment="1"/>
    <xf numFmtId="0" fontId="0" fillId="0" borderId="34" xfId="0" applyNumberFormat="1" applyFont="1" applyBorder="1" applyAlignment="1"/>
    <xf numFmtId="0" fontId="0" fillId="0" borderId="116" xfId="0" applyNumberFormat="1" applyFont="1" applyBorder="1" applyAlignment="1"/>
    <xf numFmtId="171" fontId="3" fillId="6" borderId="119" xfId="0" applyNumberFormat="1" applyFont="1" applyFill="1" applyBorder="1" applyAlignment="1"/>
    <xf numFmtId="37" fontId="0" fillId="2" borderId="120" xfId="0" applyNumberFormat="1" applyFont="1" applyFill="1" applyBorder="1" applyAlignment="1">
      <alignment horizontal="right"/>
    </xf>
    <xf numFmtId="37" fontId="0" fillId="2" borderId="17" xfId="0" applyNumberFormat="1" applyFont="1" applyFill="1" applyBorder="1" applyAlignment="1"/>
    <xf numFmtId="37" fontId="0" fillId="2" borderId="113" xfId="0" applyNumberFormat="1" applyFont="1" applyFill="1" applyBorder="1" applyAlignment="1">
      <alignment horizontal="right"/>
    </xf>
    <xf numFmtId="37" fontId="33" fillId="2" borderId="11" xfId="0" applyNumberFormat="1" applyFont="1" applyFill="1" applyBorder="1" applyAlignment="1"/>
    <xf numFmtId="37" fontId="30" fillId="8" borderId="47" xfId="0" applyNumberFormat="1" applyFont="1" applyFill="1" applyBorder="1" applyAlignment="1"/>
    <xf numFmtId="37" fontId="30" fillId="8" borderId="126" xfId="0" applyNumberFormat="1" applyFont="1" applyFill="1" applyBorder="1" applyAlignment="1"/>
    <xf numFmtId="37" fontId="30" fillId="8" borderId="127" xfId="0" applyNumberFormat="1" applyFont="1" applyFill="1" applyBorder="1" applyAlignment="1"/>
    <xf numFmtId="171" fontId="3" fillId="2" borderId="0" xfId="0" applyNumberFormat="1" applyFont="1" applyFill="1" applyBorder="1" applyAlignment="1">
      <alignment horizontal="right"/>
    </xf>
    <xf numFmtId="37" fontId="30" fillId="13" borderId="47" xfId="0" applyNumberFormat="1" applyFont="1" applyFill="1" applyBorder="1" applyAlignment="1"/>
    <xf numFmtId="3" fontId="0" fillId="2" borderId="128" xfId="0" applyNumberFormat="1" applyFont="1" applyFill="1" applyBorder="1" applyAlignment="1"/>
    <xf numFmtId="0" fontId="22" fillId="2" borderId="0" xfId="0" applyNumberFormat="1" applyFont="1" applyFill="1" applyBorder="1" applyAlignment="1"/>
    <xf numFmtId="0" fontId="23" fillId="2" borderId="0" xfId="0" applyNumberFormat="1" applyFont="1" applyFill="1" applyBorder="1" applyAlignment="1"/>
    <xf numFmtId="0" fontId="3" fillId="2" borderId="26" xfId="0" applyNumberFormat="1" applyFont="1" applyFill="1" applyBorder="1" applyAlignment="1">
      <alignment horizontal="left"/>
    </xf>
    <xf numFmtId="0" fontId="40" fillId="2" borderId="8" xfId="0" applyNumberFormat="1" applyFont="1" applyFill="1" applyBorder="1" applyAlignment="1">
      <alignment horizontal="left"/>
    </xf>
    <xf numFmtId="0" fontId="0" fillId="0" borderId="9" xfId="0" applyNumberFormat="1" applyFont="1" applyBorder="1" applyAlignment="1"/>
    <xf numFmtId="0" fontId="0" fillId="0" borderId="36" xfId="0" applyNumberFormat="1" applyFont="1" applyBorder="1" applyAlignment="1"/>
    <xf numFmtId="0" fontId="0" fillId="0" borderId="21" xfId="0" applyNumberFormat="1" applyFont="1" applyBorder="1" applyAlignment="1"/>
    <xf numFmtId="0" fontId="0" fillId="0" borderId="37" xfId="0" applyNumberFormat="1" applyFont="1" applyBorder="1" applyAlignment="1"/>
    <xf numFmtId="0" fontId="1" fillId="2" borderId="0" xfId="0" applyNumberFormat="1" applyFont="1" applyFill="1" applyBorder="1" applyAlignment="1">
      <alignment vertical="top" wrapText="1"/>
    </xf>
    <xf numFmtId="0" fontId="0" fillId="8" borderId="0" xfId="0" applyNumberFormat="1" applyFont="1" applyFill="1" applyBorder="1" applyAlignment="1">
      <alignment horizontal="left" vertical="center" wrapText="1"/>
    </xf>
    <xf numFmtId="0" fontId="29" fillId="2" borderId="129" xfId="0" applyNumberFormat="1" applyFont="1" applyFill="1" applyBorder="1" applyAlignment="1">
      <alignment horizontal="center" vertical="center" wrapText="1"/>
    </xf>
    <xf numFmtId="0" fontId="15" fillId="2" borderId="129"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67" xfId="0" applyNumberFormat="1" applyFont="1" applyFill="1" applyBorder="1" applyAlignment="1">
      <alignment horizontal="center" vertical="center" wrapText="1"/>
    </xf>
    <xf numFmtId="0" fontId="29" fillId="2" borderId="67" xfId="0" applyNumberFormat="1" applyFont="1" applyFill="1" applyBorder="1" applyAlignment="1">
      <alignment horizontal="center" vertical="center" wrapText="1"/>
    </xf>
    <xf numFmtId="0" fontId="3" fillId="2" borderId="0" xfId="0" applyNumberFormat="1" applyFont="1" applyFill="1" applyBorder="1" applyAlignment="1">
      <alignment horizontal="center"/>
    </xf>
    <xf numFmtId="37" fontId="24" fillId="6" borderId="0" xfId="0" applyNumberFormat="1" applyFont="1" applyFill="1" applyBorder="1" applyAlignment="1">
      <alignment horizontal="center" wrapText="1"/>
    </xf>
    <xf numFmtId="37" fontId="24" fillId="6" borderId="50" xfId="0" applyNumberFormat="1" applyFont="1" applyFill="1" applyBorder="1" applyAlignment="1">
      <alignment horizontal="center" wrapText="1"/>
    </xf>
  </cellXfs>
  <cellStyles count="5">
    <cellStyle name="Comma 2" xfId="1"/>
    <cellStyle name="Currency 2" xfId="2"/>
    <cellStyle name="Normal" xfId="0" builtinId="0"/>
    <cellStyle name="Normal 2" xfId="3"/>
    <cellStyle name="Percent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1EAE4"/>
      <rgbColor rgb="000000CC"/>
      <rgbColor rgb="00C0C0C0"/>
      <rgbColor rgb="0070147A"/>
      <rgbColor rgb="00B8CCE4"/>
      <rgbColor rgb="001F497D"/>
      <rgbColor rgb="00D8D8D8"/>
      <rgbColor rgb="000000D4"/>
      <rgbColor rgb="00A5B6CA"/>
      <rgbColor rgb="00B2B1A8"/>
      <rgbColor rgb="004600A5"/>
      <rgbColor rgb="006A9A7B"/>
      <rgbColor rgb="00003366"/>
      <rgbColor rgb="00CCFFCC"/>
      <rgbColor rgb="00FFFF99"/>
      <rgbColor rgb="00FFCC99"/>
      <rgbColor rgb="00D2DAE4"/>
      <rgbColor rgb="00000000"/>
      <rgbColor rgb="00FFFFFF"/>
      <rgbColor rgb="00CCCCCC"/>
      <rgbColor rgb="00293558"/>
      <rgbColor rgb="004B5C8A"/>
      <rgbColor rgb="00FF9C2F"/>
      <rgbColor rgb="004F81BD"/>
      <rgbColor rgb="004BACC6"/>
      <rgbColor rgb="00000080"/>
      <rgbColor rgb="0000FFFF"/>
      <rgbColor rgb="00800080"/>
      <rgbColor rgb="00BC2C2F"/>
      <rgbColor rgb="006F3C78"/>
      <rgbColor rgb="007C7F7E"/>
      <rgbColor rgb="008064A2"/>
      <rgbColor rgb="00725990"/>
      <rgbColor rgb="00C4B7D4"/>
      <rgbColor rgb="00FF00FF"/>
      <rgbColor rgb="00E7A03C"/>
      <rgbColor rgb="005D9548"/>
      <rgbColor rgb="00E38B29"/>
      <rgbColor rgb="00FFD19E"/>
      <rgbColor rgb="00F2F2F2"/>
      <rgbColor rgb="00BFBFB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Months of Cash on Hand </a:t>
            </a:r>
          </a:p>
        </c:rich>
      </c:tx>
      <c:layout>
        <c:manualLayout>
          <c:xMode val="edge"/>
          <c:yMode val="edge"/>
          <c:x val="0.28980891719745222"/>
          <c:y val="3.4482813142333112E-2"/>
        </c:manualLayout>
      </c:layout>
      <c:overlay val="0"/>
      <c:spPr>
        <a:noFill/>
        <a:ln w="25400">
          <a:noFill/>
        </a:ln>
      </c:spPr>
    </c:title>
    <c:autoTitleDeleted val="0"/>
    <c:plotArea>
      <c:layout>
        <c:manualLayout>
          <c:layoutTarget val="inner"/>
          <c:xMode val="edge"/>
          <c:yMode val="edge"/>
          <c:x val="0.23178695019810422"/>
          <c:y val="0.20238971634569772"/>
          <c:w val="0.69532908704883223"/>
          <c:h val="0.59572273345349902"/>
        </c:manualLayout>
      </c:layout>
      <c:barChart>
        <c:barDir val="col"/>
        <c:grouping val="stacked"/>
        <c:varyColors val="0"/>
        <c:ser>
          <c:idx val="0"/>
          <c:order val="0"/>
          <c:tx>
            <c:strRef>
              <c:f>'Projections - Summary'!$B$30</c:f>
              <c:strCache>
                <c:ptCount val="1"/>
                <c:pt idx="0">
                  <c:v>Months of Cash on Hand</c:v>
                </c:pt>
              </c:strCache>
            </c:strRef>
          </c:tx>
          <c:invertIfNegative val="0"/>
          <c:cat>
            <c:numRef>
              <c:f>'Projections - Summary'!$C$1:$G$1</c:f>
              <c:numCache>
                <c:formatCode>"Year"\ #</c:formatCode>
                <c:ptCount val="5"/>
                <c:pt idx="0">
                  <c:v>1</c:v>
                </c:pt>
                <c:pt idx="1">
                  <c:v>2</c:v>
                </c:pt>
                <c:pt idx="2">
                  <c:v>3</c:v>
                </c:pt>
                <c:pt idx="3">
                  <c:v>4</c:v>
                </c:pt>
                <c:pt idx="4">
                  <c:v>5</c:v>
                </c:pt>
              </c:numCache>
            </c:numRef>
          </c:cat>
          <c:val>
            <c:numRef>
              <c:f>'Projections - Summary'!$C$30:$G$30</c:f>
              <c:numCache>
                <c:formatCode>#,##0.00_);\(#,##0.00\)</c:formatCode>
                <c:ptCount val="5"/>
                <c:pt idx="0">
                  <c:v>-0.7785717791411042</c:v>
                </c:pt>
                <c:pt idx="1">
                  <c:v>-0.70819754564501636</c:v>
                </c:pt>
                <c:pt idx="2">
                  <c:v>4.0106137371766977</c:v>
                </c:pt>
                <c:pt idx="3">
                  <c:v>15.159991588334075</c:v>
                </c:pt>
                <c:pt idx="4">
                  <c:v>25.483610151699938</c:v>
                </c:pt>
              </c:numCache>
            </c:numRef>
          </c:val>
        </c:ser>
        <c:dLbls>
          <c:showLegendKey val="0"/>
          <c:showVal val="0"/>
          <c:showCatName val="0"/>
          <c:showSerName val="0"/>
          <c:showPercent val="0"/>
          <c:showBubbleSize val="0"/>
        </c:dLbls>
        <c:gapWidth val="150"/>
        <c:overlap val="100"/>
        <c:axId val="487747664"/>
        <c:axId val="487751584"/>
      </c:barChart>
      <c:catAx>
        <c:axId val="487747664"/>
        <c:scaling>
          <c:orientation val="minMax"/>
        </c:scaling>
        <c:delete val="0"/>
        <c:axPos val="b"/>
        <c:numFmt formatCode="&quot;Year&quot;\ #" sourceLinked="1"/>
        <c:majorTickMark val="cross"/>
        <c:minorTickMark val="none"/>
        <c:tickLblPos val="low"/>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487751584"/>
        <c:crosses val="autoZero"/>
        <c:auto val="1"/>
        <c:lblAlgn val="ctr"/>
        <c:lblOffset val="100"/>
        <c:tickLblSkip val="1"/>
        <c:tickMarkSkip val="1"/>
        <c:noMultiLvlLbl val="0"/>
      </c:catAx>
      <c:valAx>
        <c:axId val="487751584"/>
        <c:scaling>
          <c:orientation val="minMax"/>
        </c:scaling>
        <c:delete val="0"/>
        <c:axPos val="l"/>
        <c:numFmt formatCode="&quot;&quot;##,#00&quot;&quot;" sourceLinked="0"/>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747664"/>
        <c:crosses val="autoZero"/>
        <c:crossBetween val="between"/>
      </c:valAx>
      <c:spPr>
        <a:solidFill>
          <a:srgbClr val="FFFFFF"/>
        </a:solid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Personnel &amp; Non-Personnel Expenses</a:t>
            </a:r>
          </a:p>
        </c:rich>
      </c:tx>
      <c:layout>
        <c:manualLayout>
          <c:xMode val="edge"/>
          <c:yMode val="edge"/>
          <c:x val="0.21201464861140146"/>
          <c:y val="3.5087719298245612E-2"/>
        </c:manualLayout>
      </c:layout>
      <c:overlay val="0"/>
      <c:spPr>
        <a:noFill/>
        <a:ln w="25400">
          <a:noFill/>
        </a:ln>
      </c:spPr>
    </c:title>
    <c:autoTitleDeleted val="0"/>
    <c:plotArea>
      <c:layout>
        <c:manualLayout>
          <c:layoutTarget val="inner"/>
          <c:xMode val="edge"/>
          <c:yMode val="edge"/>
          <c:x val="0.26148455009895044"/>
          <c:y val="0.23391879659744094"/>
          <c:w val="0.72438287527411949"/>
          <c:h val="0.50292541268449797"/>
        </c:manualLayout>
      </c:layout>
      <c:barChart>
        <c:barDir val="col"/>
        <c:grouping val="stacked"/>
        <c:varyColors val="0"/>
        <c:ser>
          <c:idx val="0"/>
          <c:order val="0"/>
          <c:tx>
            <c:strRef>
              <c:f>'Expense Projections'!$B$7</c:f>
              <c:strCache>
                <c:ptCount val="1"/>
                <c:pt idx="0">
                  <c:v>Salary and Benefits</c:v>
                </c:pt>
              </c:strCache>
            </c:strRef>
          </c:tx>
          <c:spPr>
            <a:solidFill>
              <a:srgbClr val="725990"/>
            </a:solidFill>
            <a:ln w="25400">
              <a:noFill/>
            </a:ln>
          </c:spPr>
          <c:invertIfNegative val="0"/>
          <c:cat>
            <c:numRef>
              <c:f>'Multi-Year Budget'!$C$2:$G$2</c:f>
              <c:numCache>
                <c:formatCode>"Year"\ #</c:formatCode>
                <c:ptCount val="5"/>
                <c:pt idx="0">
                  <c:v>1</c:v>
                </c:pt>
                <c:pt idx="1">
                  <c:v>2</c:v>
                </c:pt>
                <c:pt idx="2">
                  <c:v>3</c:v>
                </c:pt>
                <c:pt idx="3">
                  <c:v>4</c:v>
                </c:pt>
                <c:pt idx="4">
                  <c:v>5</c:v>
                </c:pt>
              </c:numCache>
            </c:numRef>
          </c:cat>
          <c:val>
            <c:numRef>
              <c:f>'Expense Projections'!$E$7:$I$7</c:f>
              <c:numCache>
                <c:formatCode>#,##0</c:formatCode>
                <c:ptCount val="5"/>
                <c:pt idx="0">
                  <c:v>337500</c:v>
                </c:pt>
                <c:pt idx="1">
                  <c:v>347625</c:v>
                </c:pt>
                <c:pt idx="2">
                  <c:v>358053.75</c:v>
                </c:pt>
                <c:pt idx="3">
                  <c:v>368795.36249999999</c:v>
                </c:pt>
                <c:pt idx="4">
                  <c:v>379859.223375</c:v>
                </c:pt>
              </c:numCache>
            </c:numRef>
          </c:val>
        </c:ser>
        <c:ser>
          <c:idx val="1"/>
          <c:order val="1"/>
          <c:tx>
            <c:strRef>
              <c:f>'Expense Projections'!$B$8</c:f>
              <c:strCache>
                <c:ptCount val="1"/>
                <c:pt idx="0">
                  <c:v>Non-Personnel Costs</c:v>
                </c:pt>
              </c:strCache>
            </c:strRef>
          </c:tx>
          <c:spPr>
            <a:solidFill>
              <a:srgbClr val="C4B7D4"/>
            </a:solidFill>
            <a:ln w="25400">
              <a:noFill/>
            </a:ln>
          </c:spPr>
          <c:invertIfNegative val="0"/>
          <c:cat>
            <c:numRef>
              <c:f>'Multi-Year Budget'!$C$2:$G$2</c:f>
              <c:numCache>
                <c:formatCode>"Year"\ #</c:formatCode>
                <c:ptCount val="5"/>
                <c:pt idx="0">
                  <c:v>1</c:v>
                </c:pt>
                <c:pt idx="1">
                  <c:v>2</c:v>
                </c:pt>
                <c:pt idx="2">
                  <c:v>3</c:v>
                </c:pt>
                <c:pt idx="3">
                  <c:v>4</c:v>
                </c:pt>
                <c:pt idx="4">
                  <c:v>5</c:v>
                </c:pt>
              </c:numCache>
            </c:numRef>
          </c:cat>
          <c:val>
            <c:numRef>
              <c:f>'Expense Projections'!$E$8:$I$8</c:f>
              <c:numCache>
                <c:formatCode>#,##0</c:formatCode>
                <c:ptCount val="5"/>
                <c:pt idx="0">
                  <c:v>70000</c:v>
                </c:pt>
                <c:pt idx="1">
                  <c:v>70000</c:v>
                </c:pt>
                <c:pt idx="2">
                  <c:v>70000</c:v>
                </c:pt>
                <c:pt idx="3">
                  <c:v>70000</c:v>
                </c:pt>
                <c:pt idx="4">
                  <c:v>70000</c:v>
                </c:pt>
              </c:numCache>
            </c:numRef>
          </c:val>
        </c:ser>
        <c:dLbls>
          <c:showLegendKey val="0"/>
          <c:showVal val="0"/>
          <c:showCatName val="0"/>
          <c:showSerName val="0"/>
          <c:showPercent val="0"/>
          <c:showBubbleSize val="0"/>
        </c:dLbls>
        <c:gapWidth val="75"/>
        <c:overlap val="100"/>
        <c:axId val="487744136"/>
        <c:axId val="487744920"/>
      </c:barChart>
      <c:catAx>
        <c:axId val="487744136"/>
        <c:scaling>
          <c:orientation val="minMax"/>
        </c:scaling>
        <c:delete val="0"/>
        <c:axPos val="b"/>
        <c:numFmt formatCode="&quot;Year&quot;\ #"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744920"/>
        <c:crosses val="autoZero"/>
        <c:auto val="1"/>
        <c:lblAlgn val="ctr"/>
        <c:lblOffset val="100"/>
        <c:tickLblSkip val="1"/>
        <c:tickMarkSkip val="1"/>
        <c:noMultiLvlLbl val="0"/>
      </c:catAx>
      <c:valAx>
        <c:axId val="487744920"/>
        <c:scaling>
          <c:orientation val="minMax"/>
        </c:scaling>
        <c:delete val="0"/>
        <c:axPos val="l"/>
        <c:majorGridlines>
          <c:spPr>
            <a:ln w="12700">
              <a:solidFill>
                <a:srgbClr val="000000"/>
              </a:solidFill>
              <a:prstDash val="solid"/>
            </a:ln>
          </c:spPr>
        </c:majorGridlines>
        <c:numFmt formatCode="&quot;&quot;##,#00&quot;&quot;" sourceLinked="0"/>
        <c:majorTickMark val="none"/>
        <c:minorTickMark val="none"/>
        <c:tickLblPos val="low"/>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487744136"/>
        <c:crosses val="autoZero"/>
        <c:crossBetween val="between"/>
      </c:valAx>
      <c:spPr>
        <a:solidFill>
          <a:srgbClr val="FFFFFF"/>
        </a:solidFill>
        <a:ln w="25400">
          <a:noFill/>
        </a:ln>
      </c:spPr>
    </c:plotArea>
    <c:legend>
      <c:legendPos val="b"/>
      <c:layout>
        <c:manualLayout>
          <c:xMode val="edge"/>
          <c:yMode val="edge"/>
          <c:x val="2.1201464861140148E-2"/>
          <c:y val="0.92690334760786475"/>
          <c:w val="0.96466587694237338"/>
          <c:h val="6.432779235928842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Total Revenue and Expenses</a:t>
            </a:r>
          </a:p>
        </c:rich>
      </c:tx>
      <c:layout>
        <c:manualLayout>
          <c:xMode val="edge"/>
          <c:yMode val="edge"/>
          <c:x val="0.22258106625560692"/>
          <c:y val="3.416134587761057E-2"/>
        </c:manualLayout>
      </c:layout>
      <c:overlay val="0"/>
      <c:spPr>
        <a:noFill/>
        <a:ln w="25400">
          <a:noFill/>
        </a:ln>
      </c:spPr>
    </c:title>
    <c:autoTitleDeleted val="0"/>
    <c:plotArea>
      <c:layout>
        <c:manualLayout>
          <c:layoutTarget val="inner"/>
          <c:xMode val="edge"/>
          <c:yMode val="edge"/>
          <c:x val="0.32258115325912495"/>
          <c:y val="0.19254687582928326"/>
          <c:w val="0.59677520955041907"/>
          <c:h val="0.56107725664726693"/>
        </c:manualLayout>
      </c:layout>
      <c:lineChart>
        <c:grouping val="standard"/>
        <c:varyColors val="0"/>
        <c:ser>
          <c:idx val="0"/>
          <c:order val="0"/>
          <c:tx>
            <c:strRef>
              <c:f>'Multi-Year Budget'!$B$9</c:f>
              <c:strCache>
                <c:ptCount val="1"/>
                <c:pt idx="0">
                  <c:v>Total Operating Revenues</c:v>
                </c:pt>
              </c:strCache>
            </c:strRef>
          </c:tx>
          <c:spPr>
            <a:ln w="12700">
              <a:solidFill>
                <a:srgbClr val="FF9C2F"/>
              </a:solidFill>
              <a:prstDash val="solid"/>
            </a:ln>
          </c:spPr>
          <c:marker>
            <c:symbol val="diamond"/>
            <c:size val="3"/>
            <c:spPr>
              <a:solidFill>
                <a:srgbClr val="FF9C2F"/>
              </a:solidFill>
              <a:ln>
                <a:solidFill>
                  <a:srgbClr val="FF9C2F"/>
                </a:solidFill>
                <a:prstDash val="solid"/>
              </a:ln>
            </c:spPr>
          </c:marker>
          <c:cat>
            <c:numRef>
              <c:f>'Multi-Year Budget'!$C$2:$G$2</c:f>
              <c:numCache>
                <c:formatCode>"Year"\ #</c:formatCode>
                <c:ptCount val="5"/>
                <c:pt idx="0">
                  <c:v>1</c:v>
                </c:pt>
                <c:pt idx="1">
                  <c:v>2</c:v>
                </c:pt>
                <c:pt idx="2">
                  <c:v>3</c:v>
                </c:pt>
                <c:pt idx="3">
                  <c:v>4</c:v>
                </c:pt>
                <c:pt idx="4">
                  <c:v>5</c:v>
                </c:pt>
              </c:numCache>
            </c:numRef>
          </c:cat>
          <c:val>
            <c:numRef>
              <c:f>'Multi-Year Budget'!$C$9:$G$9</c:f>
              <c:numCache>
                <c:formatCode>#,##0_);\(#,##0\)</c:formatCode>
                <c:ptCount val="5"/>
                <c:pt idx="0">
                  <c:v>220375</c:v>
                </c:pt>
                <c:pt idx="1">
                  <c:v>420881.25</c:v>
                </c:pt>
                <c:pt idx="2">
                  <c:v>621402.6875</c:v>
                </c:pt>
                <c:pt idx="3">
                  <c:v>830715.67537500011</c:v>
                </c:pt>
                <c:pt idx="4">
                  <c:v>831490.14563624992</c:v>
                </c:pt>
              </c:numCache>
            </c:numRef>
          </c:val>
          <c:smooth val="0"/>
        </c:ser>
        <c:ser>
          <c:idx val="1"/>
          <c:order val="1"/>
          <c:tx>
            <c:strRef>
              <c:f>'Multi-Year Budget'!$B$28</c:f>
              <c:strCache>
                <c:ptCount val="1"/>
                <c:pt idx="0">
                  <c:v>Total Operating Expenses</c:v>
                </c:pt>
              </c:strCache>
            </c:strRef>
          </c:tx>
          <c:spPr>
            <a:ln w="12700">
              <a:solidFill>
                <a:srgbClr val="6A9A7B"/>
              </a:solidFill>
              <a:prstDash val="solid"/>
            </a:ln>
          </c:spPr>
          <c:marker>
            <c:symbol val="square"/>
            <c:size val="3"/>
            <c:spPr>
              <a:solidFill>
                <a:srgbClr val="6A9A7B"/>
              </a:solidFill>
              <a:ln>
                <a:solidFill>
                  <a:srgbClr val="6A9A7B"/>
                </a:solidFill>
                <a:prstDash val="solid"/>
              </a:ln>
            </c:spPr>
          </c:marker>
          <c:cat>
            <c:numRef>
              <c:f>'Multi-Year Budget'!$C$2:$G$2</c:f>
              <c:numCache>
                <c:formatCode>"Year"\ #</c:formatCode>
                <c:ptCount val="5"/>
                <c:pt idx="0">
                  <c:v>1</c:v>
                </c:pt>
                <c:pt idx="1">
                  <c:v>2</c:v>
                </c:pt>
                <c:pt idx="2">
                  <c:v>3</c:v>
                </c:pt>
                <c:pt idx="3">
                  <c:v>4</c:v>
                </c:pt>
                <c:pt idx="4">
                  <c:v>5</c:v>
                </c:pt>
              </c:numCache>
            </c:numRef>
          </c:cat>
          <c:val>
            <c:numRef>
              <c:f>'Multi-Year Budget'!$C$28:$G$28</c:f>
              <c:numCache>
                <c:formatCode>#,##0_);\(#,##0\)</c:formatCode>
                <c:ptCount val="5"/>
                <c:pt idx="0">
                  <c:v>407500</c:v>
                </c:pt>
                <c:pt idx="1">
                  <c:v>417625</c:v>
                </c:pt>
                <c:pt idx="2">
                  <c:v>428053.75</c:v>
                </c:pt>
                <c:pt idx="3">
                  <c:v>438795.36249999999</c:v>
                </c:pt>
                <c:pt idx="4">
                  <c:v>449859.223375</c:v>
                </c:pt>
              </c:numCache>
            </c:numRef>
          </c:val>
          <c:smooth val="0"/>
        </c:ser>
        <c:dLbls>
          <c:showLegendKey val="0"/>
          <c:showVal val="0"/>
          <c:showCatName val="0"/>
          <c:showSerName val="0"/>
          <c:showPercent val="0"/>
          <c:showBubbleSize val="0"/>
        </c:dLbls>
        <c:marker val="1"/>
        <c:smooth val="0"/>
        <c:axId val="487745704"/>
        <c:axId val="487746096"/>
      </c:lineChart>
      <c:catAx>
        <c:axId val="487745704"/>
        <c:scaling>
          <c:orientation val="minMax"/>
        </c:scaling>
        <c:delete val="0"/>
        <c:axPos val="b"/>
        <c:numFmt formatCode="&quot;Year&quot;\ #" sourceLinked="1"/>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746096"/>
        <c:crosses val="autoZero"/>
        <c:auto val="1"/>
        <c:lblAlgn val="ctr"/>
        <c:lblOffset val="100"/>
        <c:tickLblSkip val="1"/>
        <c:tickMarkSkip val="1"/>
        <c:noMultiLvlLbl val="0"/>
      </c:catAx>
      <c:valAx>
        <c:axId val="487746096"/>
        <c:scaling>
          <c:orientation val="minMax"/>
          <c:max val="1000000"/>
        </c:scaling>
        <c:delete val="0"/>
        <c:axPos val="l"/>
        <c:title>
          <c:tx>
            <c:rich>
              <a:bodyPr/>
              <a:lstStyle/>
              <a:p>
                <a:pPr>
                  <a:defRPr sz="1000" b="0" i="0" u="none" strike="noStrike" baseline="0">
                    <a:solidFill>
                      <a:srgbClr val="000000"/>
                    </a:solidFill>
                    <a:latin typeface="Arial"/>
                    <a:ea typeface="Arial"/>
                    <a:cs typeface="Arial"/>
                  </a:defRPr>
                </a:pPr>
                <a:r>
                  <a:rPr lang="en-US"/>
                  <a:t>Dollars</a:t>
                </a:r>
              </a:p>
            </c:rich>
          </c:tx>
          <c:layout>
            <c:manualLayout>
              <c:xMode val="edge"/>
              <c:yMode val="edge"/>
              <c:x val="2.5806496410170951E-2"/>
              <c:y val="0.45645075167896276"/>
            </c:manualLayout>
          </c:layout>
          <c:overlay val="0"/>
          <c:spPr>
            <a:noFill/>
            <a:ln w="25400">
              <a:noFill/>
            </a:ln>
          </c:spPr>
        </c:title>
        <c:numFmt formatCode="&quot;&quot;##,#00&quot;&quot;" sourceLinked="0"/>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7745704"/>
        <c:crosses val="autoZero"/>
        <c:crossBetween val="midCat"/>
        <c:majorUnit val="200000"/>
      </c:valAx>
      <c:spPr>
        <a:solidFill>
          <a:srgbClr val="FFFFFF"/>
        </a:solidFill>
        <a:ln w="25400">
          <a:noFill/>
        </a:ln>
      </c:spPr>
    </c:plotArea>
    <c:legend>
      <c:legendPos val="b"/>
      <c:layout>
        <c:manualLayout>
          <c:xMode val="edge"/>
          <c:yMode val="edge"/>
          <c:x val="0.25483897846102571"/>
          <c:y val="0.85714414637998337"/>
          <c:w val="0.59032370953630808"/>
          <c:h val="0.14285585362001663"/>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Surplus/Deficit</a:t>
            </a:r>
          </a:p>
        </c:rich>
      </c:tx>
      <c:layout>
        <c:manualLayout>
          <c:xMode val="edge"/>
          <c:yMode val="edge"/>
          <c:x val="0.46875109361329831"/>
          <c:y val="6.2745098039215685E-2"/>
        </c:manualLayout>
      </c:layout>
      <c:overlay val="0"/>
      <c:spPr>
        <a:noFill/>
        <a:ln w="25400">
          <a:noFill/>
        </a:ln>
      </c:spPr>
    </c:title>
    <c:autoTitleDeleted val="0"/>
    <c:plotArea>
      <c:layout>
        <c:manualLayout>
          <c:layoutTarget val="inner"/>
          <c:xMode val="edge"/>
          <c:yMode val="edge"/>
          <c:x val="0.25781315565275992"/>
          <c:y val="0.18529438375227447"/>
          <c:w val="0.73177269432753078"/>
          <c:h val="0.71176572806429239"/>
        </c:manualLayout>
      </c:layout>
      <c:barChart>
        <c:barDir val="col"/>
        <c:grouping val="clustered"/>
        <c:varyColors val="0"/>
        <c:ser>
          <c:idx val="0"/>
          <c:order val="0"/>
          <c:tx>
            <c:v>Series 1</c:v>
          </c:tx>
          <c:spPr>
            <a:solidFill>
              <a:srgbClr val="1F497D"/>
            </a:solidFill>
            <a:ln w="25400">
              <a:noFill/>
            </a:ln>
          </c:spPr>
          <c:invertIfNegative val="0"/>
          <c:cat>
            <c:numRef>
              <c:f>'Multi-Year Budget'!$C$2:$G$2</c:f>
              <c:numCache>
                <c:formatCode>"Year"\ #</c:formatCode>
                <c:ptCount val="5"/>
                <c:pt idx="0">
                  <c:v>1</c:v>
                </c:pt>
                <c:pt idx="1">
                  <c:v>2</c:v>
                </c:pt>
                <c:pt idx="2">
                  <c:v>3</c:v>
                </c:pt>
                <c:pt idx="3">
                  <c:v>4</c:v>
                </c:pt>
                <c:pt idx="4">
                  <c:v>5</c:v>
                </c:pt>
              </c:numCache>
            </c:numRef>
          </c:cat>
          <c:val>
            <c:numRef>
              <c:f>'Multi-Year Budget'!$C$37:$G$37</c:f>
              <c:numCache>
                <c:formatCode>#,##0_);\(#,##0\)</c:formatCode>
                <c:ptCount val="5"/>
                <c:pt idx="0">
                  <c:v>-187125</c:v>
                </c:pt>
                <c:pt idx="1">
                  <c:v>3256.25</c:v>
                </c:pt>
                <c:pt idx="2">
                  <c:v>193348.9375</c:v>
                </c:pt>
                <c:pt idx="3">
                  <c:v>391920.31287500012</c:v>
                </c:pt>
                <c:pt idx="4">
                  <c:v>381630.92226124991</c:v>
                </c:pt>
              </c:numCache>
            </c:numRef>
          </c:val>
        </c:ser>
        <c:dLbls>
          <c:showLegendKey val="0"/>
          <c:showVal val="0"/>
          <c:showCatName val="0"/>
          <c:showSerName val="0"/>
          <c:showPercent val="0"/>
          <c:showBubbleSize val="0"/>
        </c:dLbls>
        <c:gapWidth val="150"/>
        <c:axId val="483098464"/>
        <c:axId val="483092976"/>
      </c:barChart>
      <c:catAx>
        <c:axId val="483098464"/>
        <c:scaling>
          <c:orientation val="minMax"/>
        </c:scaling>
        <c:delete val="0"/>
        <c:axPos val="b"/>
        <c:numFmt formatCode="&quot;Year&quot;\ #"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3092976"/>
        <c:crosses val="autoZero"/>
        <c:auto val="1"/>
        <c:lblAlgn val="ctr"/>
        <c:lblOffset val="100"/>
        <c:tickLblSkip val="1"/>
        <c:tickMarkSkip val="1"/>
        <c:noMultiLvlLbl val="0"/>
      </c:catAx>
      <c:valAx>
        <c:axId val="483092976"/>
        <c:scaling>
          <c:orientation val="minMax"/>
        </c:scaling>
        <c:delete val="0"/>
        <c:axPos val="l"/>
        <c:majorGridlines>
          <c:spPr>
            <a:ln w="12700">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US"/>
                  <a:t>Dollars</a:t>
                </a:r>
              </a:p>
            </c:rich>
          </c:tx>
          <c:layout>
            <c:manualLayout>
              <c:xMode val="edge"/>
              <c:yMode val="edge"/>
              <c:x val="3.6458333333333336E-2"/>
              <c:y val="0.47647120580515667"/>
            </c:manualLayout>
          </c:layout>
          <c:overlay val="0"/>
          <c:spPr>
            <a:noFill/>
            <a:ln w="25400">
              <a:noFill/>
            </a:ln>
          </c:spPr>
        </c:title>
        <c:numFmt formatCode="&quot;&quot;##,#00&quot;&quot;" sourceLinked="0"/>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3098464"/>
        <c:crosses val="autoZero"/>
        <c:crossBetween val="between"/>
      </c:valAx>
      <c:spPr>
        <a:solidFill>
          <a:srgbClr val="FFFFFF"/>
        </a:solid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Number of Children Served </a:t>
            </a:r>
          </a:p>
        </c:rich>
      </c:tx>
      <c:layout>
        <c:manualLayout>
          <c:xMode val="edge"/>
          <c:yMode val="edge"/>
          <c:x val="0.20845967227069589"/>
          <c:y val="3.7542563816691056E-2"/>
        </c:manualLayout>
      </c:layout>
      <c:overlay val="0"/>
      <c:spPr>
        <a:noFill/>
        <a:ln w="25400">
          <a:noFill/>
        </a:ln>
      </c:spPr>
    </c:title>
    <c:autoTitleDeleted val="0"/>
    <c:plotArea>
      <c:layout>
        <c:manualLayout>
          <c:layoutTarget val="inner"/>
          <c:xMode val="edge"/>
          <c:yMode val="edge"/>
          <c:x val="0.19586351706036745"/>
          <c:y val="0.19795221843003413"/>
          <c:w val="0.74841257005036532"/>
          <c:h val="0.56457296820198366"/>
        </c:manualLayout>
      </c:layout>
      <c:barChart>
        <c:barDir val="col"/>
        <c:grouping val="clustered"/>
        <c:varyColors val="0"/>
        <c:ser>
          <c:idx val="0"/>
          <c:order val="0"/>
          <c:tx>
            <c:strRef>
              <c:f>'Revenue &amp; Program Projections'!$B$34</c:f>
              <c:strCache>
                <c:ptCount val="1"/>
                <c:pt idx="0">
                  <c:v>Number of Children Served</c:v>
                </c:pt>
              </c:strCache>
            </c:strRef>
          </c:tx>
          <c:spPr>
            <a:solidFill>
              <a:schemeClr val="tx2">
                <a:lumMod val="40000"/>
                <a:lumOff val="60000"/>
              </a:schemeClr>
            </a:solidFill>
            <a:ln w="25400">
              <a:noFill/>
            </a:ln>
          </c:spPr>
          <c:invertIfNegative val="0"/>
          <c:cat>
            <c:numRef>
              <c:f>'Revenue &amp; Program Projections'!$C$33:$G$33</c:f>
              <c:numCache>
                <c:formatCode>"Year"\ #</c:formatCode>
                <c:ptCount val="5"/>
                <c:pt idx="0">
                  <c:v>1</c:v>
                </c:pt>
                <c:pt idx="1">
                  <c:v>2</c:v>
                </c:pt>
                <c:pt idx="2">
                  <c:v>3</c:v>
                </c:pt>
                <c:pt idx="3">
                  <c:v>4</c:v>
                </c:pt>
                <c:pt idx="4">
                  <c:v>5</c:v>
                </c:pt>
              </c:numCache>
            </c:numRef>
          </c:cat>
          <c:val>
            <c:numRef>
              <c:f>'Revenue &amp; Program Projections'!$C$34:$G$34</c:f>
              <c:numCache>
                <c:formatCode>#,##0</c:formatCode>
                <c:ptCount val="5"/>
                <c:pt idx="0">
                  <c:v>2000</c:v>
                </c:pt>
                <c:pt idx="1">
                  <c:v>4000</c:v>
                </c:pt>
                <c:pt idx="2">
                  <c:v>6000</c:v>
                </c:pt>
                <c:pt idx="3">
                  <c:v>8000</c:v>
                </c:pt>
                <c:pt idx="4">
                  <c:v>8000</c:v>
                </c:pt>
              </c:numCache>
            </c:numRef>
          </c:val>
        </c:ser>
        <c:dLbls>
          <c:showLegendKey val="0"/>
          <c:showVal val="0"/>
          <c:showCatName val="0"/>
          <c:showSerName val="0"/>
          <c:showPercent val="0"/>
          <c:showBubbleSize val="0"/>
        </c:dLbls>
        <c:gapWidth val="150"/>
        <c:axId val="483092192"/>
        <c:axId val="483095328"/>
      </c:barChart>
      <c:catAx>
        <c:axId val="483092192"/>
        <c:scaling>
          <c:orientation val="minMax"/>
        </c:scaling>
        <c:delete val="0"/>
        <c:axPos val="b"/>
        <c:numFmt formatCode="&quot;Year&quot;\ #" sourceLinked="1"/>
        <c:majorTickMark val="cross"/>
        <c:minorTickMark val="none"/>
        <c:tickLblPos val="low"/>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483095328"/>
        <c:crosses val="autoZero"/>
        <c:auto val="1"/>
        <c:lblAlgn val="ctr"/>
        <c:lblOffset val="100"/>
        <c:tickLblSkip val="1"/>
        <c:tickMarkSkip val="1"/>
        <c:noMultiLvlLbl val="0"/>
      </c:catAx>
      <c:valAx>
        <c:axId val="483095328"/>
        <c:scaling>
          <c:orientation val="minMax"/>
        </c:scaling>
        <c:delete val="0"/>
        <c:axPos val="l"/>
        <c:numFmt formatCode="&quot;&quot;##,#00&quot;&quot;" sourceLinked="0"/>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3092192"/>
        <c:crosses val="autoZero"/>
        <c:crossBetween val="between"/>
      </c:valAx>
      <c:spPr>
        <a:solidFill>
          <a:srgbClr val="FFFFFF"/>
        </a:solidFill>
        <a:ln w="25400">
          <a:noFill/>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Revenue Projections %</a:t>
            </a:r>
          </a:p>
        </c:rich>
      </c:tx>
      <c:layout>
        <c:manualLayout>
          <c:xMode val="edge"/>
          <c:yMode val="edge"/>
          <c:x val="0.31335178470538594"/>
          <c:y val="3.4482780561520716E-2"/>
        </c:manualLayout>
      </c:layout>
      <c:overlay val="0"/>
      <c:spPr>
        <a:noFill/>
        <a:ln w="25400">
          <a:noFill/>
        </a:ln>
      </c:spPr>
    </c:title>
    <c:autoTitleDeleted val="0"/>
    <c:plotArea>
      <c:layout>
        <c:manualLayout>
          <c:layoutTarget val="inner"/>
          <c:xMode val="edge"/>
          <c:yMode val="edge"/>
          <c:x val="0.25885593023023756"/>
          <c:y val="0.19435766426709483"/>
          <c:w val="0.63215342961489596"/>
          <c:h val="0.56426418658188826"/>
        </c:manualLayout>
      </c:layout>
      <c:barChart>
        <c:barDir val="col"/>
        <c:grouping val="percentStacked"/>
        <c:varyColors val="0"/>
        <c:ser>
          <c:idx val="0"/>
          <c:order val="0"/>
          <c:tx>
            <c:strRef>
              <c:f>'Revenue &amp; Program Projections'!$B$26</c:f>
              <c:strCache>
                <c:ptCount val="1"/>
                <c:pt idx="0">
                  <c:v>School Revenues</c:v>
                </c:pt>
              </c:strCache>
            </c:strRef>
          </c:tx>
          <c:spPr>
            <a:solidFill>
              <a:srgbClr val="FF9C2F"/>
            </a:solidFill>
            <a:ln w="25400">
              <a:noFill/>
            </a:ln>
          </c:spPr>
          <c:invertIfNegative val="0"/>
          <c:cat>
            <c:numRef>
              <c:f>'Revenue &amp; Program Projections'!$C$25:$G$25</c:f>
              <c:numCache>
                <c:formatCode>"Year"\ #</c:formatCode>
                <c:ptCount val="5"/>
                <c:pt idx="0">
                  <c:v>1</c:v>
                </c:pt>
                <c:pt idx="1">
                  <c:v>2</c:v>
                </c:pt>
                <c:pt idx="2">
                  <c:v>3</c:v>
                </c:pt>
                <c:pt idx="3">
                  <c:v>4</c:v>
                </c:pt>
                <c:pt idx="4">
                  <c:v>5</c:v>
                </c:pt>
              </c:numCache>
            </c:numRef>
          </c:cat>
          <c:val>
            <c:numRef>
              <c:f>'Revenue &amp; Program Projections'!$C$26:$G$26</c:f>
              <c:numCache>
                <c:formatCode>#,##0</c:formatCode>
                <c:ptCount val="5"/>
                <c:pt idx="0">
                  <c:v>200000</c:v>
                </c:pt>
                <c:pt idx="1">
                  <c:v>400000</c:v>
                </c:pt>
                <c:pt idx="2">
                  <c:v>600000</c:v>
                </c:pt>
                <c:pt idx="3">
                  <c:v>800000</c:v>
                </c:pt>
                <c:pt idx="4">
                  <c:v>800000</c:v>
                </c:pt>
              </c:numCache>
            </c:numRef>
          </c:val>
        </c:ser>
        <c:ser>
          <c:idx val="1"/>
          <c:order val="1"/>
          <c:tx>
            <c:strRef>
              <c:f>'Revenue &amp; Program Projections'!$B$27</c:f>
              <c:strCache>
                <c:ptCount val="1"/>
                <c:pt idx="0">
                  <c:v>Foundation Support</c:v>
                </c:pt>
              </c:strCache>
            </c:strRef>
          </c:tx>
          <c:spPr>
            <a:solidFill>
              <a:srgbClr val="4F81BD"/>
            </a:solidFill>
            <a:ln w="25400">
              <a:noFill/>
            </a:ln>
          </c:spPr>
          <c:invertIfNegative val="0"/>
          <c:cat>
            <c:numRef>
              <c:f>'Revenue &amp; Program Projections'!$C$25:$G$25</c:f>
              <c:numCache>
                <c:formatCode>"Year"\ #</c:formatCode>
                <c:ptCount val="5"/>
                <c:pt idx="0">
                  <c:v>1</c:v>
                </c:pt>
                <c:pt idx="1">
                  <c:v>2</c:v>
                </c:pt>
                <c:pt idx="2">
                  <c:v>3</c:v>
                </c:pt>
                <c:pt idx="3">
                  <c:v>4</c:v>
                </c:pt>
                <c:pt idx="4">
                  <c:v>5</c:v>
                </c:pt>
              </c:numCache>
            </c:numRef>
          </c:cat>
          <c:val>
            <c:numRef>
              <c:f>'Revenue &amp; Program Projections'!$C$27:$G$27</c:f>
              <c:numCache>
                <c:formatCode>#,##0</c:formatCode>
                <c:ptCount val="5"/>
                <c:pt idx="0">
                  <c:v>0</c:v>
                </c:pt>
                <c:pt idx="1">
                  <c:v>0</c:v>
                </c:pt>
                <c:pt idx="2">
                  <c:v>0</c:v>
                </c:pt>
                <c:pt idx="3">
                  <c:v>8775.9072500000002</c:v>
                </c:pt>
                <c:pt idx="4">
                  <c:v>8997.1844675000011</c:v>
                </c:pt>
              </c:numCache>
            </c:numRef>
          </c:val>
        </c:ser>
        <c:ser>
          <c:idx val="2"/>
          <c:order val="2"/>
          <c:tx>
            <c:strRef>
              <c:f>'Revenue &amp; Program Projections'!$B$28</c:f>
              <c:strCache>
                <c:ptCount val="1"/>
                <c:pt idx="0">
                  <c:v>Individual Support</c:v>
                </c:pt>
              </c:strCache>
            </c:strRef>
          </c:tx>
          <c:spPr>
            <a:solidFill>
              <a:srgbClr val="1F497D"/>
            </a:solidFill>
            <a:ln w="25400">
              <a:noFill/>
            </a:ln>
          </c:spPr>
          <c:invertIfNegative val="0"/>
          <c:cat>
            <c:numRef>
              <c:f>'Revenue &amp; Program Projections'!$C$25:$G$25</c:f>
              <c:numCache>
                <c:formatCode>"Year"\ #</c:formatCode>
                <c:ptCount val="5"/>
                <c:pt idx="0">
                  <c:v>1</c:v>
                </c:pt>
                <c:pt idx="1">
                  <c:v>2</c:v>
                </c:pt>
                <c:pt idx="2">
                  <c:v>3</c:v>
                </c:pt>
                <c:pt idx="3">
                  <c:v>4</c:v>
                </c:pt>
                <c:pt idx="4">
                  <c:v>5</c:v>
                </c:pt>
              </c:numCache>
            </c:numRef>
          </c:cat>
          <c:val>
            <c:numRef>
              <c:f>'Revenue &amp; Program Projections'!$C$28:$G$28</c:f>
              <c:numCache>
                <c:formatCode>#,##0</c:formatCode>
                <c:ptCount val="5"/>
                <c:pt idx="0">
                  <c:v>20375</c:v>
                </c:pt>
                <c:pt idx="1">
                  <c:v>20881.25</c:v>
                </c:pt>
                <c:pt idx="2">
                  <c:v>21402.6875</c:v>
                </c:pt>
                <c:pt idx="3">
                  <c:v>21939.768125000002</c:v>
                </c:pt>
                <c:pt idx="4">
                  <c:v>22492.96116875</c:v>
                </c:pt>
              </c:numCache>
            </c:numRef>
          </c:val>
        </c:ser>
        <c:dLbls>
          <c:showLegendKey val="0"/>
          <c:showVal val="0"/>
          <c:showCatName val="0"/>
          <c:showSerName val="0"/>
          <c:showPercent val="0"/>
          <c:showBubbleSize val="0"/>
        </c:dLbls>
        <c:gapWidth val="150"/>
        <c:overlap val="100"/>
        <c:axId val="483098072"/>
        <c:axId val="483097288"/>
      </c:barChart>
      <c:catAx>
        <c:axId val="483098072"/>
        <c:scaling>
          <c:orientation val="minMax"/>
        </c:scaling>
        <c:delete val="0"/>
        <c:axPos val="b"/>
        <c:numFmt formatCode="&quot;Year&quot;\ #" sourceLinked="1"/>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3097288"/>
        <c:crosses val="autoZero"/>
        <c:auto val="1"/>
        <c:lblAlgn val="ctr"/>
        <c:lblOffset val="100"/>
        <c:tickLblSkip val="1"/>
        <c:tickMarkSkip val="1"/>
        <c:noMultiLvlLbl val="0"/>
      </c:catAx>
      <c:valAx>
        <c:axId val="483097288"/>
        <c:scaling>
          <c:orientation val="minMax"/>
        </c:scaling>
        <c:delete val="0"/>
        <c:axPos val="l"/>
        <c:numFmt formatCode="#0%" sourceLinked="0"/>
        <c:majorTickMark val="cross"/>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3098072"/>
        <c:crosses val="autoZero"/>
        <c:crossBetween val="between"/>
      </c:valAx>
      <c:spPr>
        <a:solidFill>
          <a:srgbClr val="FFFFFF"/>
        </a:solidFill>
        <a:ln w="25400">
          <a:noFill/>
        </a:ln>
      </c:spPr>
    </c:plotArea>
    <c:legend>
      <c:legendPos val="b"/>
      <c:layout>
        <c:manualLayout>
          <c:xMode val="edge"/>
          <c:yMode val="edge"/>
          <c:x val="0.27520464574080827"/>
          <c:y val="0.85580084307643367"/>
          <c:w val="0.70844772468836492"/>
          <c:h val="0.13479646862324024"/>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5353050</xdr:colOff>
      <xdr:row>3</xdr:row>
      <xdr:rowOff>152400</xdr:rowOff>
    </xdr:from>
    <xdr:to>
      <xdr:col>5</xdr:col>
      <xdr:colOff>771525</xdr:colOff>
      <xdr:row>8</xdr:row>
      <xdr:rowOff>133351</xdr:rowOff>
    </xdr:to>
    <xdr:sp macro="" textlink="">
      <xdr:nvSpPr>
        <xdr:cNvPr id="2" name="Rectangle 1"/>
        <xdr:cNvSpPr>
          <a:spLocks/>
        </xdr:cNvSpPr>
      </xdr:nvSpPr>
      <xdr:spPr bwMode="auto">
        <a:xfrm>
          <a:off x="8458200" y="1381125"/>
          <a:ext cx="1219200" cy="1552576"/>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ctr" rtl="0">
            <a:defRPr sz="1000"/>
          </a:pPr>
          <a:r>
            <a:rPr lang="en-US" sz="900" b="0" i="0" u="none" strike="noStrike" baseline="0">
              <a:solidFill>
                <a:srgbClr val="000000"/>
              </a:solidFill>
              <a:latin typeface="Arial"/>
              <a:cs typeface="Arial"/>
            </a:rPr>
            <a:t>Sample data has been inserted into certain sections of the template in order to more clearly illustrate how the model works.  Where there </a:t>
          </a:r>
          <a:r>
            <a:rPr lang="en-US" sz="900" b="0" i="1" u="none" strike="noStrike" baseline="0">
              <a:solidFill>
                <a:srgbClr val="000000"/>
              </a:solidFill>
              <a:latin typeface="Arial"/>
              <a:cs typeface="Arial"/>
            </a:rPr>
            <a:t>is </a:t>
          </a:r>
          <a:r>
            <a:rPr lang="en-US" sz="900" b="0" i="0" u="none" strike="noStrike" baseline="0">
              <a:solidFill>
                <a:srgbClr val="000000"/>
              </a:solidFill>
              <a:latin typeface="Arial"/>
              <a:cs typeface="Arial"/>
            </a:rPr>
            <a:t>data, it is loosely based on the Knowledge Force case study.</a:t>
          </a:r>
          <a:endParaRPr lang="en-US"/>
        </a:p>
      </xdr:txBody>
    </xdr:sp>
    <xdr:clientData/>
  </xdr:twoCellAnchor>
  <xdr:twoCellAnchor>
    <xdr:from>
      <xdr:col>3</xdr:col>
      <xdr:colOff>5353050</xdr:colOff>
      <xdr:row>2</xdr:row>
      <xdr:rowOff>38100</xdr:rowOff>
    </xdr:from>
    <xdr:to>
      <xdr:col>5</xdr:col>
      <xdr:colOff>771525</xdr:colOff>
      <xdr:row>3</xdr:row>
      <xdr:rowOff>142875</xdr:rowOff>
    </xdr:to>
    <xdr:sp macro="" textlink="">
      <xdr:nvSpPr>
        <xdr:cNvPr id="3" name="Rectangle 2"/>
        <xdr:cNvSpPr>
          <a:spLocks/>
        </xdr:cNvSpPr>
      </xdr:nvSpPr>
      <xdr:spPr bwMode="auto">
        <a:xfrm>
          <a:off x="8458200" y="1104900"/>
          <a:ext cx="1219200" cy="266700"/>
        </a:xfrm>
        <a:prstGeom prst="rect">
          <a:avLst/>
        </a:prstGeom>
        <a:solidFill>
          <a:srgbClr val="00A3DD"/>
        </a:solidFill>
        <a:ln w="19050">
          <a:solidFill>
            <a:srgbClr val="0F243E"/>
          </a:solidFill>
          <a:prstDash val="solid"/>
          <a:miter lim="800000"/>
          <a:headEnd/>
          <a:tailEnd/>
        </a:ln>
        <a:effectLst/>
        <a:extLst/>
      </xdr:spPr>
      <xdr:txBody>
        <a:bodyPr vertOverflow="clip" wrap="square" lIns="38100" tIns="38100" rIns="38100" bIns="38100" anchor="ctr" upright="1"/>
        <a:lstStyle/>
        <a:p>
          <a:pPr algn="ctr" rtl="0">
            <a:defRPr sz="1000"/>
          </a:pPr>
          <a:r>
            <a:rPr lang="en-US" sz="1200" b="1" i="0" u="none" strike="noStrike" baseline="0">
              <a:solidFill>
                <a:srgbClr val="FFFFFF"/>
              </a:solidFill>
              <a:latin typeface="Arial"/>
              <a:cs typeface="Arial"/>
            </a:rPr>
            <a:t>NOTE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2</xdr:row>
      <xdr:rowOff>123825</xdr:rowOff>
    </xdr:from>
    <xdr:to>
      <xdr:col>9</xdr:col>
      <xdr:colOff>609600</xdr:colOff>
      <xdr:row>10</xdr:row>
      <xdr:rowOff>76200</xdr:rowOff>
    </xdr:to>
    <xdr:sp macro="" textlink="">
      <xdr:nvSpPr>
        <xdr:cNvPr id="1025" name="Rectangle 1"/>
        <xdr:cNvSpPr>
          <a:spLocks/>
        </xdr:cNvSpPr>
      </xdr:nvSpPr>
      <xdr:spPr bwMode="auto">
        <a:xfrm>
          <a:off x="4171950" y="447675"/>
          <a:ext cx="2514600" cy="1428750"/>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defRPr sz="1000"/>
          </a:pPr>
          <a:r>
            <a:rPr lang="en-US" sz="900" b="0" i="0" u="none" strike="noStrike" baseline="0">
              <a:solidFill>
                <a:srgbClr val="000000"/>
              </a:solidFill>
              <a:latin typeface="Arial"/>
              <a:cs typeface="Arial"/>
            </a:rPr>
            <a:t>1. Update </a:t>
          </a:r>
          <a:r>
            <a:rPr lang="en-US" sz="900" b="1" i="1" u="none" strike="noStrike" baseline="0">
              <a:solidFill>
                <a:srgbClr val="1F497D"/>
              </a:solidFill>
              <a:latin typeface="Arial"/>
              <a:cs typeface="Arial"/>
            </a:rPr>
            <a:t>Staff Positions</a:t>
          </a:r>
          <a:r>
            <a:rPr lang="en-US" sz="900" b="1" i="0" u="none" strike="noStrike" baseline="0">
              <a:solidFill>
                <a:srgbClr val="1F497D"/>
              </a:solidFill>
              <a:latin typeface="Arial"/>
              <a:cs typeface="Arial"/>
            </a:rPr>
            <a:t> </a:t>
          </a:r>
          <a:r>
            <a:rPr lang="en-US" sz="900" b="0" i="0" u="none" strike="noStrike" baseline="0">
              <a:solidFill>
                <a:srgbClr val="000000"/>
              </a:solidFill>
              <a:latin typeface="Arial"/>
              <a:cs typeface="Arial"/>
            </a:rPr>
            <a:t>to reflect your staffing plan</a:t>
          </a:r>
        </a:p>
        <a:p>
          <a:pPr algn="l" rtl="0">
            <a:defRPr sz="1000"/>
          </a:pPr>
          <a:r>
            <a:rPr lang="en-US" sz="900" b="0" i="0" u="none" strike="noStrike" baseline="0">
              <a:solidFill>
                <a:srgbClr val="000000"/>
              </a:solidFill>
              <a:latin typeface="Arial"/>
              <a:cs typeface="Arial"/>
            </a:rPr>
            <a:t>2. Update </a:t>
          </a:r>
          <a:r>
            <a:rPr lang="en-US" sz="900" b="1" i="1" u="none" strike="noStrike" baseline="0">
              <a:solidFill>
                <a:srgbClr val="1F497D"/>
              </a:solidFill>
              <a:latin typeface="Arial"/>
              <a:cs typeface="Arial"/>
            </a:rPr>
            <a:t>Base</a:t>
          </a:r>
          <a:r>
            <a:rPr lang="en-US" sz="900" b="0" i="1" u="none" strike="noStrike" baseline="0">
              <a:solidFill>
                <a:srgbClr val="000000"/>
              </a:solidFill>
              <a:latin typeface="Arial"/>
              <a:cs typeface="Arial"/>
            </a:rPr>
            <a:t> </a:t>
          </a:r>
          <a:r>
            <a:rPr lang="en-US" sz="900" b="0" i="0" u="none" strike="noStrike" baseline="0">
              <a:solidFill>
                <a:srgbClr val="000000"/>
              </a:solidFill>
              <a:latin typeface="Arial"/>
              <a:cs typeface="Arial"/>
            </a:rPr>
            <a:t>(salary) and </a:t>
          </a:r>
          <a:r>
            <a:rPr lang="en-US" sz="900" b="1" i="1" u="none" strike="noStrike" baseline="0">
              <a:solidFill>
                <a:srgbClr val="1F497D"/>
              </a:solidFill>
              <a:latin typeface="Arial"/>
              <a:cs typeface="Arial"/>
            </a:rPr>
            <a:t>Taxes &amp; Benefits</a:t>
          </a:r>
          <a:r>
            <a:rPr lang="en-US" sz="900" b="0" i="1" u="none" strike="noStrike" baseline="0">
              <a:solidFill>
                <a:srgbClr val="000000"/>
              </a:solidFill>
              <a:latin typeface="Arial"/>
              <a:cs typeface="Arial"/>
            </a:rPr>
            <a:t> </a:t>
          </a:r>
          <a:r>
            <a:rPr lang="en-US" sz="900" b="0" i="0" u="none" strike="noStrike" baseline="0">
              <a:solidFill>
                <a:srgbClr val="000000"/>
              </a:solidFill>
              <a:latin typeface="Arial"/>
              <a:cs typeface="Arial"/>
            </a:rPr>
            <a:t>(approximate sum of all taxes and benefits)</a:t>
          </a:r>
          <a:endParaRPr lang="en-US" sz="18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3. Update three </a:t>
          </a:r>
          <a:r>
            <a:rPr lang="en-US" sz="900" b="1" i="1" u="none" strike="noStrike" baseline="0">
              <a:solidFill>
                <a:srgbClr val="1F497D"/>
              </a:solidFill>
              <a:latin typeface="Arial"/>
              <a:cs typeface="Arial"/>
            </a:rPr>
            <a:t>Incremental</a:t>
          </a:r>
          <a:r>
            <a:rPr lang="en-US" sz="900" b="0" i="1" u="none" strike="noStrike" baseline="0">
              <a:solidFill>
                <a:srgbClr val="000000"/>
              </a:solidFill>
              <a:latin typeface="Arial"/>
              <a:cs typeface="Arial"/>
            </a:rPr>
            <a:t> </a:t>
          </a:r>
          <a:r>
            <a:rPr lang="en-US" sz="900" b="1" i="1" u="none" strike="noStrike" baseline="0">
              <a:solidFill>
                <a:srgbClr val="1F497D"/>
              </a:solidFill>
              <a:latin typeface="Arial"/>
              <a:cs typeface="Arial"/>
            </a:rPr>
            <a:t>FTE Required </a:t>
          </a:r>
          <a:r>
            <a:rPr lang="en-US" sz="900" b="0" i="0" u="none" strike="noStrike" baseline="0">
              <a:solidFill>
                <a:srgbClr val="000000"/>
              </a:solidFill>
              <a:latin typeface="Arial"/>
              <a:cs typeface="Arial"/>
            </a:rPr>
            <a:t>charts: </a:t>
          </a:r>
          <a:r>
            <a:rPr lang="en-US" sz="900" b="1" i="1" u="none" strike="noStrike" baseline="0">
              <a:solidFill>
                <a:srgbClr val="1F497D"/>
              </a:solidFill>
              <a:latin typeface="Arial"/>
              <a:cs typeface="Arial"/>
            </a:rPr>
            <a:t>High</a:t>
          </a:r>
          <a:r>
            <a:rPr lang="en-US" sz="900" b="0" i="0" u="none" strike="noStrike" baseline="0">
              <a:solidFill>
                <a:srgbClr val="000000"/>
              </a:solidFill>
              <a:latin typeface="Arial"/>
              <a:cs typeface="Arial"/>
            </a:rPr>
            <a:t>, </a:t>
          </a:r>
          <a:r>
            <a:rPr lang="en-US" sz="900" b="1" i="1" u="none" strike="noStrike" baseline="0">
              <a:solidFill>
                <a:srgbClr val="1F497D"/>
              </a:solidFill>
              <a:latin typeface="Arial"/>
              <a:cs typeface="Arial"/>
            </a:rPr>
            <a:t>Medium</a:t>
          </a:r>
          <a:r>
            <a:rPr lang="en-US" sz="900" b="0" i="0" u="none" strike="noStrike" baseline="0">
              <a:solidFill>
                <a:srgbClr val="000000"/>
              </a:solidFill>
              <a:latin typeface="Arial"/>
              <a:cs typeface="Arial"/>
            </a:rPr>
            <a:t>, and </a:t>
          </a:r>
          <a:r>
            <a:rPr lang="en-US" sz="900" b="1" i="1" u="none" strike="noStrike" baseline="0">
              <a:solidFill>
                <a:srgbClr val="1F497D"/>
              </a:solidFill>
              <a:latin typeface="Arial"/>
              <a:cs typeface="Arial"/>
            </a:rPr>
            <a:t>Low </a:t>
          </a:r>
          <a:r>
            <a:rPr lang="en-US" sz="900" b="0" i="0" u="none" strike="noStrike" baseline="0">
              <a:solidFill>
                <a:srgbClr val="000000"/>
              </a:solidFill>
              <a:latin typeface="Arial"/>
              <a:cs typeface="Arial"/>
            </a:rPr>
            <a:t>(note: add FTE when position is first filled)</a:t>
          </a:r>
          <a:endParaRPr lang="en-US" sz="18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ALL OTHER VALUES ARE COMPUTED</a:t>
          </a:r>
          <a:endParaRPr lang="en-US"/>
        </a:p>
      </xdr:txBody>
    </xdr:sp>
    <xdr:clientData/>
  </xdr:twoCellAnchor>
  <xdr:twoCellAnchor>
    <xdr:from>
      <xdr:col>5</xdr:col>
      <xdr:colOff>295275</xdr:colOff>
      <xdr:row>1</xdr:row>
      <xdr:rowOff>9525</xdr:rowOff>
    </xdr:from>
    <xdr:to>
      <xdr:col>9</xdr:col>
      <xdr:colOff>609600</xdr:colOff>
      <xdr:row>2</xdr:row>
      <xdr:rowOff>114300</xdr:rowOff>
    </xdr:to>
    <xdr:sp macro="" textlink="">
      <xdr:nvSpPr>
        <xdr:cNvPr id="1026" name="Rectangle 2"/>
        <xdr:cNvSpPr>
          <a:spLocks/>
        </xdr:cNvSpPr>
      </xdr:nvSpPr>
      <xdr:spPr bwMode="auto">
        <a:xfrm>
          <a:off x="4171950" y="171450"/>
          <a:ext cx="2514600" cy="266700"/>
        </a:xfrm>
        <a:prstGeom prst="rect">
          <a:avLst/>
        </a:prstGeom>
        <a:solidFill>
          <a:srgbClr val="00A3DD"/>
        </a:solidFill>
        <a:ln w="19050">
          <a:solidFill>
            <a:srgbClr val="0F243E"/>
          </a:solidFill>
          <a:prstDash val="solid"/>
          <a:miter lim="800000"/>
          <a:headEnd/>
          <a:tailEnd/>
        </a:ln>
        <a:effectLst/>
        <a:extLst/>
      </xdr:spPr>
      <xdr:txBody>
        <a:bodyPr vertOverflow="clip" wrap="square" lIns="38100" tIns="38100" rIns="38100" bIns="38100" anchor="ctr" upright="1"/>
        <a:lstStyle/>
        <a:p>
          <a:pPr algn="ctr" rtl="0">
            <a:defRPr sz="1000"/>
          </a:pPr>
          <a:r>
            <a:rPr lang="en-US" sz="1200" b="1" i="0" u="none" strike="noStrike" baseline="0">
              <a:solidFill>
                <a:srgbClr val="FFFFFF"/>
              </a:solidFill>
              <a:latin typeface="Arial"/>
              <a:cs typeface="Arial"/>
            </a:rPr>
            <a:t>INSTRUCTIONS</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152400</xdr:colOff>
      <xdr:row>3</xdr:row>
      <xdr:rowOff>1</xdr:rowOff>
    </xdr:from>
    <xdr:to>
      <xdr:col>10</xdr:col>
      <xdr:colOff>2638425</xdr:colOff>
      <xdr:row>27</xdr:row>
      <xdr:rowOff>95250</xdr:rowOff>
    </xdr:to>
    <xdr:sp macro="" textlink="">
      <xdr:nvSpPr>
        <xdr:cNvPr id="2049" name="Rectangle 1"/>
        <xdr:cNvSpPr>
          <a:spLocks/>
        </xdr:cNvSpPr>
      </xdr:nvSpPr>
      <xdr:spPr bwMode="auto">
        <a:xfrm>
          <a:off x="8982075" y="676276"/>
          <a:ext cx="2714625" cy="3762374"/>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spcAft>
              <a:spcPts val="600"/>
            </a:spcAft>
            <a:defRPr sz="1000"/>
          </a:pPr>
          <a:r>
            <a:rPr lang="en-US" sz="1100" b="1" i="0" u="none" strike="noStrike" baseline="0">
              <a:solidFill>
                <a:srgbClr val="000000"/>
              </a:solidFill>
              <a:latin typeface="Arial"/>
              <a:cs typeface="Arial"/>
            </a:rPr>
            <a:t>1a. </a:t>
          </a:r>
          <a:r>
            <a:rPr lang="en-US" sz="1100" b="0" i="0" u="none" strike="noStrike" baseline="0">
              <a:solidFill>
                <a:srgbClr val="000000"/>
              </a:solidFill>
              <a:latin typeface="Arial"/>
              <a:cs typeface="Arial"/>
            </a:rPr>
            <a:t>Estimate and insert values for </a:t>
          </a:r>
          <a:r>
            <a:rPr lang="en-US" sz="1100" b="1" i="1" u="none" strike="noStrike" baseline="0">
              <a:solidFill>
                <a:srgbClr val="1F497D"/>
              </a:solidFill>
              <a:latin typeface="Arial"/>
              <a:cs typeface="Arial"/>
            </a:rPr>
            <a:t>Non-Personnel Costs % </a:t>
          </a:r>
          <a:endParaRPr lang="en-US" sz="1800" b="0" i="0" u="none" strike="noStrike" baseline="0">
            <a:solidFill>
              <a:srgbClr val="000000"/>
            </a:solidFill>
            <a:latin typeface="Arial"/>
            <a:cs typeface="Arial"/>
          </a:endParaRPr>
        </a:p>
        <a:p>
          <a:pPr algn="l" rtl="0">
            <a:spcAft>
              <a:spcPts val="600"/>
            </a:spcAft>
            <a:defRPr sz="1000"/>
          </a:pPr>
          <a:r>
            <a:rPr lang="en-US" sz="1100" b="1" i="1" u="none" strike="noStrike" baseline="0">
              <a:solidFill>
                <a:srgbClr val="1F497D"/>
              </a:solidFill>
              <a:latin typeface="Arial"/>
              <a:cs typeface="Arial"/>
            </a:rPr>
            <a:t>          </a:t>
          </a:r>
          <a:r>
            <a:rPr lang="en-US" sz="1200" b="1" i="0" u="sng" strike="noStrike" baseline="0">
              <a:solidFill>
                <a:srgbClr val="000000"/>
              </a:solidFill>
              <a:latin typeface="Arial"/>
              <a:cs typeface="Arial"/>
            </a:rPr>
            <a:t>OR</a:t>
          </a:r>
        </a:p>
        <a:p>
          <a:pPr algn="l" rtl="0">
            <a:spcAft>
              <a:spcPts val="600"/>
            </a:spcAft>
            <a:defRPr sz="1000"/>
          </a:pPr>
          <a:r>
            <a:rPr lang="en-US" sz="1100" b="1" i="0" u="none" strike="noStrike" baseline="0">
              <a:solidFill>
                <a:srgbClr val="000000"/>
              </a:solidFill>
              <a:latin typeface="Arial"/>
              <a:cs typeface="Arial"/>
            </a:rPr>
            <a:t>1b</a:t>
          </a:r>
          <a:r>
            <a:rPr lang="en-US" sz="1100" b="0" i="0" u="none" strike="noStrike" baseline="0">
              <a:solidFill>
                <a:srgbClr val="000000"/>
              </a:solidFill>
              <a:latin typeface="Arial"/>
              <a:cs typeface="Arial"/>
            </a:rPr>
            <a:t>. Identify, estimate, and insert values in the </a:t>
          </a:r>
          <a:r>
            <a:rPr lang="en-US" sz="1100" b="1" i="1" u="none" strike="noStrike" baseline="0">
              <a:solidFill>
                <a:srgbClr val="1F497D"/>
              </a:solidFill>
              <a:latin typeface="Arial"/>
              <a:cs typeface="Arial"/>
            </a:rPr>
            <a:t>Non-Personnel Costs </a:t>
          </a:r>
          <a:r>
            <a:rPr lang="en-US" sz="1100" b="0" i="0" u="none" strike="noStrike" baseline="0">
              <a:solidFill>
                <a:srgbClr val="000000"/>
              </a:solidFill>
              <a:latin typeface="Arial"/>
              <a:cs typeface="Arial"/>
            </a:rPr>
            <a:t>section of the sheet </a:t>
          </a:r>
          <a:r>
            <a:rPr lang="en-US" sz="1100" b="1" i="0" u="sng" strike="noStrike" baseline="0">
              <a:solidFill>
                <a:srgbClr val="000000"/>
              </a:solidFill>
              <a:latin typeface="Arial"/>
              <a:cs typeface="Arial"/>
            </a:rPr>
            <a:t>and</a:t>
          </a:r>
          <a:r>
            <a:rPr lang="en-US" sz="1100" b="0" i="0" u="none" strike="noStrike" baseline="0">
              <a:solidFill>
                <a:srgbClr val="000000"/>
              </a:solidFill>
              <a:latin typeface="Arial"/>
              <a:cs typeface="Arial"/>
            </a:rPr>
            <a:t> update cells E8 - I8 to refer to (i.e., be equal to) cells E31 - I31.</a:t>
          </a:r>
        </a:p>
        <a:p>
          <a:pPr algn="l" rtl="0">
            <a:spcAft>
              <a:spcPts val="600"/>
            </a:spcAft>
            <a:defRPr sz="1000"/>
          </a:pPr>
          <a:r>
            <a:rPr lang="en-US" sz="1100" b="1" i="0" u="none" strike="noStrike" baseline="0">
              <a:solidFill>
                <a:srgbClr val="000000"/>
              </a:solidFill>
              <a:latin typeface="Arial"/>
              <a:cs typeface="Arial"/>
            </a:rPr>
            <a:t>1c. </a:t>
          </a:r>
          <a:r>
            <a:rPr lang="en-US" sz="1100" b="1" i="1" u="none" strike="noStrike" baseline="0">
              <a:solidFill>
                <a:srgbClr val="1F497D"/>
              </a:solidFill>
              <a:latin typeface="Arial"/>
              <a:cs typeface="Arial"/>
            </a:rPr>
            <a:t>Staff/unit costs </a:t>
          </a:r>
          <a:r>
            <a:rPr lang="en-US" sz="1100" b="0" i="0" u="none" strike="noStrike" baseline="0">
              <a:solidFill>
                <a:srgbClr val="000000"/>
              </a:solidFill>
              <a:latin typeface="Arial"/>
              <a:cs typeface="Arial"/>
            </a:rPr>
            <a:t>may be applied when an expense line item changes according to the number of FTE’s.    Manually enter Staff/Unit cost then multiply by FTE’s for the year in which expense is incurred.</a:t>
          </a:r>
        </a:p>
        <a:p>
          <a:pPr algn="l" rtl="0">
            <a:spcAft>
              <a:spcPts val="600"/>
            </a:spcAft>
            <a:defRPr sz="1000"/>
          </a:pPr>
          <a:endParaRPr lang="en-US" sz="1100" b="0" i="0" u="none" strike="noStrike" baseline="0">
            <a:solidFill>
              <a:srgbClr val="000000"/>
            </a:solidFill>
            <a:latin typeface="Arial"/>
            <a:cs typeface="Arial"/>
          </a:endParaRPr>
        </a:p>
        <a:p>
          <a:pPr algn="l" rtl="0">
            <a:spcAft>
              <a:spcPts val="600"/>
            </a:spcAft>
            <a:defRPr sz="1000"/>
          </a:pPr>
          <a:r>
            <a:rPr lang="en-US" sz="1100" b="1" i="0" u="none" strike="noStrike" baseline="0">
              <a:solidFill>
                <a:srgbClr val="000000"/>
              </a:solidFill>
              <a:latin typeface="Arial"/>
              <a:cs typeface="Arial"/>
            </a:rPr>
            <a:t>2. </a:t>
          </a:r>
          <a:r>
            <a:rPr lang="en-US" sz="1100" b="0" i="0" u="none" strike="noStrike" baseline="0">
              <a:solidFill>
                <a:srgbClr val="000000"/>
              </a:solidFill>
              <a:latin typeface="Arial"/>
              <a:cs typeface="Arial"/>
            </a:rPr>
            <a:t>Identify, estimate and insert values in the </a:t>
          </a:r>
          <a:r>
            <a:rPr lang="en-US" sz="1100" b="1" i="1" u="none" strike="noStrike" baseline="0">
              <a:solidFill>
                <a:srgbClr val="1F497D"/>
              </a:solidFill>
              <a:latin typeface="Arial"/>
              <a:cs typeface="Arial"/>
            </a:rPr>
            <a:t>One-Time Costs </a:t>
          </a:r>
          <a:r>
            <a:rPr lang="en-US" sz="1100" b="0" i="0" u="none" strike="noStrike" baseline="0">
              <a:solidFill>
                <a:srgbClr val="000000"/>
              </a:solidFill>
              <a:latin typeface="Arial"/>
              <a:cs typeface="Arial"/>
            </a:rPr>
            <a:t>section of the sheet</a:t>
          </a:r>
          <a:endParaRPr lang="en-US" sz="1800" b="0" i="0" u="none" strike="noStrike" baseline="0">
            <a:solidFill>
              <a:srgbClr val="000000"/>
            </a:solidFill>
            <a:latin typeface="Arial"/>
            <a:cs typeface="Arial"/>
          </a:endParaRPr>
        </a:p>
        <a:p>
          <a:pPr algn="l" rtl="0">
            <a:spcAft>
              <a:spcPts val="600"/>
            </a:spcAft>
            <a:defRPr sz="1000"/>
          </a:pPr>
          <a:r>
            <a:rPr lang="en-US" sz="1100" b="1" i="0" u="none" strike="noStrike" baseline="0">
              <a:solidFill>
                <a:srgbClr val="000000"/>
              </a:solidFill>
              <a:latin typeface="Arial"/>
              <a:cs typeface="Arial"/>
            </a:rPr>
            <a:t>ALL OTHER VALUES ARE COMPUTED</a:t>
          </a:r>
          <a:endParaRPr lang="en-US"/>
        </a:p>
      </xdr:txBody>
    </xdr:sp>
    <xdr:clientData/>
  </xdr:twoCellAnchor>
  <xdr:twoCellAnchor>
    <xdr:from>
      <xdr:col>9</xdr:col>
      <xdr:colOff>142874</xdr:colOff>
      <xdr:row>1</xdr:row>
      <xdr:rowOff>9525</xdr:rowOff>
    </xdr:from>
    <xdr:to>
      <xdr:col>10</xdr:col>
      <xdr:colOff>2628899</xdr:colOff>
      <xdr:row>3</xdr:row>
      <xdr:rowOff>0</xdr:rowOff>
    </xdr:to>
    <xdr:sp macro="" textlink="">
      <xdr:nvSpPr>
        <xdr:cNvPr id="2050" name="Rectangle 2"/>
        <xdr:cNvSpPr>
          <a:spLocks/>
        </xdr:cNvSpPr>
      </xdr:nvSpPr>
      <xdr:spPr bwMode="auto">
        <a:xfrm>
          <a:off x="8972549" y="171450"/>
          <a:ext cx="2714625" cy="504825"/>
        </a:xfrm>
        <a:prstGeom prst="rect">
          <a:avLst/>
        </a:prstGeom>
        <a:solidFill>
          <a:srgbClr val="00A3DD"/>
        </a:solidFill>
        <a:ln w="19050">
          <a:solidFill>
            <a:srgbClr val="1F497D"/>
          </a:solidFill>
          <a:prstDash val="solid"/>
          <a:miter lim="800000"/>
          <a:headEnd/>
          <a:tailEnd/>
        </a:ln>
        <a:effectLst/>
        <a:ex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228600</xdr:colOff>
      <xdr:row>24</xdr:row>
      <xdr:rowOff>123825</xdr:rowOff>
    </xdr:from>
    <xdr:to>
      <xdr:col>11</xdr:col>
      <xdr:colOff>190500</xdr:colOff>
      <xdr:row>36</xdr:row>
      <xdr:rowOff>123825</xdr:rowOff>
    </xdr:to>
    <xdr:sp macro="" textlink="">
      <xdr:nvSpPr>
        <xdr:cNvPr id="3073" name="Rectangle 1"/>
        <xdr:cNvSpPr>
          <a:spLocks/>
        </xdr:cNvSpPr>
      </xdr:nvSpPr>
      <xdr:spPr bwMode="auto">
        <a:xfrm>
          <a:off x="5295900" y="4181475"/>
          <a:ext cx="2771775" cy="2143125"/>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spcAft>
              <a:spcPts val="600"/>
            </a:spcAft>
            <a:defRPr sz="1000"/>
          </a:pPr>
          <a:r>
            <a:rPr lang="en-US" sz="1100" b="0" i="0" u="none" strike="noStrike" baseline="0">
              <a:solidFill>
                <a:srgbClr val="000000"/>
              </a:solidFill>
              <a:latin typeface="Arial"/>
              <a:cs typeface="Arial"/>
            </a:rPr>
            <a:t>1. Identify up to </a:t>
          </a:r>
          <a:r>
            <a:rPr lang="en-US" sz="1100" b="1" i="0" u="none" strike="noStrike" baseline="0">
              <a:solidFill>
                <a:srgbClr val="000000"/>
              </a:solidFill>
              <a:latin typeface="Arial"/>
              <a:cs typeface="Arial"/>
            </a:rPr>
            <a:t>six drivers</a:t>
          </a:r>
          <a:r>
            <a:rPr lang="en-US" sz="1100" b="0" i="0" u="none" strike="noStrike" baseline="0">
              <a:solidFill>
                <a:srgbClr val="000000"/>
              </a:solidFill>
              <a:latin typeface="Arial"/>
              <a:cs typeface="Arial"/>
            </a:rPr>
            <a:t>—up to </a:t>
          </a:r>
          <a:r>
            <a:rPr lang="en-US" sz="1100" b="1" i="0" u="none" strike="noStrike" baseline="0">
              <a:solidFill>
                <a:srgbClr val="000000"/>
              </a:solidFill>
              <a:latin typeface="Arial"/>
              <a:cs typeface="Arial"/>
            </a:rPr>
            <a:t>three</a:t>
          </a:r>
          <a:r>
            <a:rPr lang="en-US" sz="1100" b="0" i="0" u="none" strike="noStrike" baseline="0">
              <a:solidFill>
                <a:srgbClr val="000000"/>
              </a:solidFill>
              <a:latin typeface="Arial"/>
              <a:cs typeface="Arial"/>
            </a:rPr>
            <a:t> for which your estimates will change over time </a:t>
          </a:r>
          <a:r>
            <a:rPr lang="en-US" sz="1100" b="0" i="1" u="none" strike="noStrike" baseline="0">
              <a:solidFill>
                <a:srgbClr val="000000"/>
              </a:solidFill>
              <a:latin typeface="Arial"/>
              <a:cs typeface="Arial"/>
            </a:rPr>
            <a:t>(</a:t>
          </a:r>
          <a:r>
            <a:rPr lang="en-US" sz="1100" b="0" i="1" u="sng" strike="noStrike" baseline="0">
              <a:solidFill>
                <a:srgbClr val="000000"/>
              </a:solidFill>
              <a:latin typeface="Arial"/>
              <a:cs typeface="Arial"/>
            </a:rPr>
            <a:t>Schools Per Site</a:t>
          </a:r>
          <a:r>
            <a:rPr lang="en-US" sz="1100" b="0" i="1" u="none" strike="noStrike" baseline="0">
              <a:solidFill>
                <a:srgbClr val="000000"/>
              </a:solidFill>
              <a:latin typeface="Arial"/>
              <a:cs typeface="Arial"/>
            </a:rPr>
            <a:t> and </a:t>
          </a:r>
          <a:r>
            <a:rPr lang="en-US" sz="1100" b="0" i="1" u="sng" strike="noStrike" baseline="0">
              <a:solidFill>
                <a:srgbClr val="000000"/>
              </a:solidFill>
              <a:latin typeface="Arial"/>
              <a:cs typeface="Arial"/>
            </a:rPr>
            <a:t>Foundation Support</a:t>
          </a:r>
          <a:r>
            <a:rPr lang="en-US" sz="1100" b="0" i="1" u="none" strike="noStrike" baseline="0">
              <a:solidFill>
                <a:srgbClr val="000000"/>
              </a:solidFill>
              <a:latin typeface="Arial"/>
              <a:cs typeface="Arial"/>
            </a:rPr>
            <a:t> in this example) </a:t>
          </a:r>
          <a:r>
            <a:rPr lang="en-US" sz="1100" b="0" i="0" u="none" strike="noStrike" baseline="0">
              <a:solidFill>
                <a:srgbClr val="000000"/>
              </a:solidFill>
              <a:latin typeface="Arial"/>
              <a:cs typeface="Arial"/>
            </a:rPr>
            <a:t>and up to </a:t>
          </a:r>
          <a:r>
            <a:rPr lang="en-US" sz="1100" b="1" i="0" u="none" strike="noStrike" baseline="0">
              <a:solidFill>
                <a:srgbClr val="000000"/>
              </a:solidFill>
              <a:latin typeface="Arial"/>
              <a:cs typeface="Arial"/>
            </a:rPr>
            <a:t>three</a:t>
          </a:r>
          <a:r>
            <a:rPr lang="en-US" sz="1100" b="0" i="0" u="none" strike="noStrike" baseline="0">
              <a:solidFill>
                <a:srgbClr val="000000"/>
              </a:solidFill>
              <a:latin typeface="Arial"/>
              <a:cs typeface="Arial"/>
            </a:rPr>
            <a:t> for which your estimates will not change over time </a:t>
          </a:r>
          <a:r>
            <a:rPr lang="en-US" sz="1100" b="0" i="1" u="none" strike="noStrike" baseline="0">
              <a:solidFill>
                <a:srgbClr val="000000"/>
              </a:solidFill>
              <a:latin typeface="Arial"/>
              <a:cs typeface="Arial"/>
            </a:rPr>
            <a:t>(</a:t>
          </a:r>
          <a:r>
            <a:rPr lang="en-US" sz="1100" b="0" i="1" u="sng" strike="noStrike" baseline="0">
              <a:solidFill>
                <a:srgbClr val="000000"/>
              </a:solidFill>
              <a:latin typeface="Arial"/>
              <a:cs typeface="Arial"/>
            </a:rPr>
            <a:t>Revenues per School,</a:t>
          </a:r>
          <a:r>
            <a:rPr lang="en-US" sz="1100" b="0" i="1" u="none" strike="noStrike" baseline="0">
              <a:solidFill>
                <a:srgbClr val="000000"/>
              </a:solidFill>
              <a:latin typeface="Arial"/>
              <a:cs typeface="Arial"/>
            </a:rPr>
            <a:t> </a:t>
          </a:r>
          <a:r>
            <a:rPr lang="en-US" sz="1100" b="0" i="1" u="sng" strike="noStrike" baseline="0">
              <a:solidFill>
                <a:srgbClr val="000000"/>
              </a:solidFill>
              <a:latin typeface="Arial"/>
              <a:cs typeface="Arial"/>
            </a:rPr>
            <a:t>Individual Support</a:t>
          </a:r>
          <a:r>
            <a:rPr lang="en-US" sz="1100" b="0" i="1" u="none" strike="noStrike" baseline="0">
              <a:solidFill>
                <a:srgbClr val="000000"/>
              </a:solidFill>
              <a:latin typeface="Arial"/>
              <a:cs typeface="Arial"/>
            </a:rPr>
            <a:t>, and </a:t>
          </a:r>
          <a:r>
            <a:rPr lang="en-US" sz="1100" b="0" i="1" u="sng" strike="noStrike" baseline="0">
              <a:solidFill>
                <a:srgbClr val="000000"/>
              </a:solidFill>
              <a:latin typeface="Arial"/>
              <a:cs typeface="Arial"/>
            </a:rPr>
            <a:t>Children Per School</a:t>
          </a:r>
          <a:r>
            <a:rPr lang="en-US" sz="1100" b="0" i="1" u="none" strike="noStrike" baseline="0">
              <a:solidFill>
                <a:srgbClr val="000000"/>
              </a:solidFill>
              <a:latin typeface="Arial"/>
              <a:cs typeface="Arial"/>
            </a:rPr>
            <a:t> in this example).</a:t>
          </a:r>
          <a:endParaRPr lang="en-US" sz="24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2. For each driver, estimate an insert value for </a:t>
          </a:r>
          <a:r>
            <a:rPr lang="en-US" sz="1100" b="1" i="1" u="none" strike="noStrike" baseline="0">
              <a:solidFill>
                <a:srgbClr val="1F497D"/>
              </a:solidFill>
              <a:latin typeface="Arial"/>
              <a:cs typeface="Arial"/>
            </a:rPr>
            <a:t>Best</a:t>
          </a:r>
          <a:r>
            <a:rPr lang="en-US" sz="1100" b="0" i="0" u="none" strike="noStrike" baseline="0">
              <a:solidFill>
                <a:srgbClr val="000000"/>
              </a:solidFill>
              <a:latin typeface="Arial"/>
              <a:cs typeface="Arial"/>
            </a:rPr>
            <a:t>, </a:t>
          </a:r>
          <a:r>
            <a:rPr lang="en-US" sz="1100" b="1" i="1" u="none" strike="noStrike" baseline="0">
              <a:solidFill>
                <a:srgbClr val="1F497D"/>
              </a:solidFill>
              <a:latin typeface="Arial"/>
              <a:cs typeface="Arial"/>
            </a:rPr>
            <a:t>Base,</a:t>
          </a:r>
          <a:r>
            <a:rPr lang="en-US" sz="1100" b="0" i="0" u="none" strike="noStrike" baseline="0">
              <a:solidFill>
                <a:srgbClr val="000000"/>
              </a:solidFill>
              <a:latin typeface="Arial"/>
              <a:cs typeface="Arial"/>
            </a:rPr>
            <a:t> and </a:t>
          </a:r>
          <a:r>
            <a:rPr lang="en-US" sz="1100" b="1" i="1" u="none" strike="noStrike" baseline="0">
              <a:solidFill>
                <a:srgbClr val="1F497D"/>
              </a:solidFill>
              <a:latin typeface="Arial"/>
              <a:cs typeface="Arial"/>
            </a:rPr>
            <a:t>Worst</a:t>
          </a:r>
          <a:r>
            <a:rPr lang="en-US" sz="1100" b="0" i="0" u="none" strike="noStrike" baseline="0">
              <a:solidFill>
                <a:srgbClr val="000000"/>
              </a:solidFill>
              <a:latin typeface="Arial"/>
              <a:cs typeface="Arial"/>
            </a:rPr>
            <a:t> case scenarios.  </a:t>
          </a:r>
          <a:endParaRPr lang="en-US" sz="2400" b="0" i="0" u="none" strike="noStrike" baseline="0">
            <a:solidFill>
              <a:srgbClr val="000000"/>
            </a:solidFill>
            <a:latin typeface="Arial"/>
            <a:cs typeface="Arial"/>
          </a:endParaRPr>
        </a:p>
        <a:p>
          <a:pPr algn="l" rtl="0">
            <a:spcAft>
              <a:spcPts val="600"/>
            </a:spcAft>
            <a:defRPr sz="1000"/>
          </a:pPr>
          <a:r>
            <a:rPr lang="en-US" sz="1100" b="1" i="0" u="none" strike="noStrike" baseline="0">
              <a:solidFill>
                <a:srgbClr val="000000"/>
              </a:solidFill>
              <a:latin typeface="Arial"/>
              <a:cs typeface="Arial"/>
            </a:rPr>
            <a:t>ALL OTHER VALUES ARE COMPUTED</a:t>
          </a:r>
          <a:endParaRPr lang="en-US"/>
        </a:p>
      </xdr:txBody>
    </xdr:sp>
    <xdr:clientData/>
  </xdr:twoCellAnchor>
  <xdr:twoCellAnchor>
    <xdr:from>
      <xdr:col>8</xdr:col>
      <xdr:colOff>228600</xdr:colOff>
      <xdr:row>23</xdr:row>
      <xdr:rowOff>38100</xdr:rowOff>
    </xdr:from>
    <xdr:to>
      <xdr:col>11</xdr:col>
      <xdr:colOff>190500</xdr:colOff>
      <xdr:row>24</xdr:row>
      <xdr:rowOff>142875</xdr:rowOff>
    </xdr:to>
    <xdr:sp macro="" textlink="">
      <xdr:nvSpPr>
        <xdr:cNvPr id="3074" name="Rectangle 2"/>
        <xdr:cNvSpPr>
          <a:spLocks/>
        </xdr:cNvSpPr>
      </xdr:nvSpPr>
      <xdr:spPr bwMode="auto">
        <a:xfrm>
          <a:off x="3790950" y="3686175"/>
          <a:ext cx="2771775" cy="333375"/>
        </a:xfrm>
        <a:prstGeom prst="rect">
          <a:avLst/>
        </a:prstGeom>
        <a:solidFill>
          <a:srgbClr val="00A3DD"/>
        </a:solidFill>
        <a:ln w="19050">
          <a:solidFill>
            <a:srgbClr val="1F497D"/>
          </a:solidFill>
          <a:prstDash val="solid"/>
          <a:miter lim="800000"/>
          <a:headEnd/>
          <a:tailEnd/>
        </a:ln>
        <a:effectLst/>
        <a:ex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42</xdr:row>
      <xdr:rowOff>47625</xdr:rowOff>
    </xdr:from>
    <xdr:to>
      <xdr:col>4</xdr:col>
      <xdr:colOff>552450</xdr:colOff>
      <xdr:row>50</xdr:row>
      <xdr:rowOff>1990725</xdr:rowOff>
    </xdr:to>
    <xdr:graphicFrame macro="">
      <xdr:nvGraphicFramePr>
        <xdr:cNvPr id="44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17</xdr:row>
      <xdr:rowOff>9525</xdr:rowOff>
    </xdr:from>
    <xdr:to>
      <xdr:col>4</xdr:col>
      <xdr:colOff>847725</xdr:colOff>
      <xdr:row>38</xdr:row>
      <xdr:rowOff>66675</xdr:rowOff>
    </xdr:to>
    <xdr:graphicFrame macro="">
      <xdr:nvGraphicFramePr>
        <xdr:cNvPr id="44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895350</xdr:colOff>
      <xdr:row>16</xdr:row>
      <xdr:rowOff>104775</xdr:rowOff>
    </xdr:from>
    <xdr:to>
      <xdr:col>8</xdr:col>
      <xdr:colOff>1009650</xdr:colOff>
      <xdr:row>38</xdr:row>
      <xdr:rowOff>38100</xdr:rowOff>
    </xdr:to>
    <xdr:graphicFrame macro="">
      <xdr:nvGraphicFramePr>
        <xdr:cNvPr id="44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685800</xdr:colOff>
      <xdr:row>16</xdr:row>
      <xdr:rowOff>47625</xdr:rowOff>
    </xdr:from>
    <xdr:to>
      <xdr:col>12</xdr:col>
      <xdr:colOff>904875</xdr:colOff>
      <xdr:row>37</xdr:row>
      <xdr:rowOff>47625</xdr:rowOff>
    </xdr:to>
    <xdr:graphicFrame macro="">
      <xdr:nvGraphicFramePr>
        <xdr:cNvPr id="44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1009650</xdr:colOff>
      <xdr:row>42</xdr:row>
      <xdr:rowOff>104775</xdr:rowOff>
    </xdr:from>
    <xdr:to>
      <xdr:col>12</xdr:col>
      <xdr:colOff>1095375</xdr:colOff>
      <xdr:row>50</xdr:row>
      <xdr:rowOff>2114550</xdr:rowOff>
    </xdr:to>
    <xdr:graphicFrame macro="">
      <xdr:nvGraphicFramePr>
        <xdr:cNvPr id="449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704850</xdr:colOff>
      <xdr:row>42</xdr:row>
      <xdr:rowOff>95250</xdr:rowOff>
    </xdr:from>
    <xdr:to>
      <xdr:col>8</xdr:col>
      <xdr:colOff>714375</xdr:colOff>
      <xdr:row>50</xdr:row>
      <xdr:rowOff>2019300</xdr:rowOff>
    </xdr:to>
    <xdr:graphicFrame macro="">
      <xdr:nvGraphicFramePr>
        <xdr:cNvPr id="449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180975</xdr:colOff>
      <xdr:row>3</xdr:row>
      <xdr:rowOff>9525</xdr:rowOff>
    </xdr:from>
    <xdr:to>
      <xdr:col>12</xdr:col>
      <xdr:colOff>1143000</xdr:colOff>
      <xdr:row>9</xdr:row>
      <xdr:rowOff>76200</xdr:rowOff>
    </xdr:to>
    <xdr:sp macro="" textlink="">
      <xdr:nvSpPr>
        <xdr:cNvPr id="4103" name="Rectangle 7"/>
        <xdr:cNvSpPr>
          <a:spLocks/>
        </xdr:cNvSpPr>
      </xdr:nvSpPr>
      <xdr:spPr bwMode="auto">
        <a:xfrm>
          <a:off x="7981950" y="714375"/>
          <a:ext cx="2533650" cy="981075"/>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defRPr sz="1000"/>
          </a:pPr>
          <a:r>
            <a:rPr lang="en-US" sz="1100" b="0" i="0" u="none" strike="noStrike" baseline="0">
              <a:solidFill>
                <a:srgbClr val="000000"/>
              </a:solidFill>
              <a:latin typeface="Arial"/>
              <a:cs typeface="Arial"/>
            </a:rPr>
            <a:t>1. Select an assumpition - </a:t>
          </a:r>
          <a:r>
            <a:rPr lang="en-US" sz="1100" b="0" i="0" u="sng" strike="noStrike" baseline="0">
              <a:solidFill>
                <a:srgbClr val="000000"/>
              </a:solidFill>
              <a:latin typeface="Arial"/>
              <a:cs typeface="Arial"/>
            </a:rPr>
            <a:t>best case</a:t>
          </a:r>
          <a:r>
            <a:rPr lang="en-US" sz="1100" b="0" i="0" u="none" strike="noStrike" baseline="0">
              <a:solidFill>
                <a:srgbClr val="000000"/>
              </a:solidFill>
              <a:latin typeface="Arial"/>
              <a:cs typeface="Arial"/>
            </a:rPr>
            <a:t>, </a:t>
          </a:r>
          <a:r>
            <a:rPr lang="en-US" sz="1100" b="0" i="0" u="sng" strike="noStrike" baseline="0">
              <a:solidFill>
                <a:srgbClr val="000000"/>
              </a:solidFill>
              <a:latin typeface="Arial"/>
              <a:cs typeface="Arial"/>
            </a:rPr>
            <a:t>base case</a:t>
          </a:r>
          <a:r>
            <a:rPr lang="en-US" sz="1100" b="0" i="0" u="none" strike="noStrike" baseline="0">
              <a:solidFill>
                <a:srgbClr val="000000"/>
              </a:solidFill>
              <a:latin typeface="Arial"/>
              <a:cs typeface="Arial"/>
            </a:rPr>
            <a:t>, or </a:t>
          </a:r>
          <a:r>
            <a:rPr lang="en-US" sz="1100" b="0" i="0" u="sng" strike="noStrike" baseline="0">
              <a:solidFill>
                <a:srgbClr val="000000"/>
              </a:solidFill>
              <a:latin typeface="Arial"/>
              <a:cs typeface="Arial"/>
            </a:rPr>
            <a:t>worst case</a:t>
          </a:r>
          <a:r>
            <a:rPr lang="en-US" sz="1100" b="0" i="0" u="none" strike="noStrike" baseline="0">
              <a:solidFill>
                <a:srgbClr val="000000"/>
              </a:solidFill>
              <a:latin typeface="Arial"/>
              <a:cs typeface="Arial"/>
            </a:rPr>
            <a:t>, or (for </a:t>
          </a:r>
          <a:r>
            <a:rPr lang="en-US" sz="1100" b="1" i="1" u="none" strike="noStrike" baseline="0">
              <a:solidFill>
                <a:srgbClr val="1F497D"/>
              </a:solidFill>
              <a:latin typeface="Arial"/>
              <a:ea typeface="+mn-ea"/>
              <a:cs typeface="Arial"/>
            </a:rPr>
            <a:t>Staffing </a:t>
          </a:r>
          <a:r>
            <a:rPr lang="en-US" sz="1100" b="0" i="0" u="none" strike="noStrike" baseline="0">
              <a:solidFill>
                <a:srgbClr val="000000"/>
              </a:solidFill>
              <a:latin typeface="Arial"/>
              <a:cs typeface="Arial"/>
            </a:rPr>
            <a:t>and </a:t>
          </a:r>
          <a:r>
            <a:rPr lang="en-US" sz="1100" b="1" i="1" u="none" strike="noStrike" baseline="0">
              <a:solidFill>
                <a:srgbClr val="1F497D"/>
              </a:solidFill>
              <a:latin typeface="Arial"/>
              <a:cs typeface="Arial"/>
            </a:rPr>
            <a:t>Children Per School</a:t>
          </a:r>
          <a:r>
            <a:rPr lang="en-US" sz="1100" b="0" i="0" u="none" strike="noStrike" baseline="0">
              <a:solidFill>
                <a:srgbClr val="000000"/>
              </a:solidFill>
              <a:latin typeface="Arial"/>
              <a:cs typeface="Arial"/>
            </a:rPr>
            <a:t>) </a:t>
          </a:r>
          <a:r>
            <a:rPr lang="en-US" sz="1100" b="0" i="0" u="sng" strike="noStrike" baseline="0">
              <a:solidFill>
                <a:srgbClr val="000000"/>
              </a:solidFill>
              <a:latin typeface="Arial"/>
              <a:cs typeface="Arial"/>
            </a:rPr>
            <a:t>high</a:t>
          </a:r>
          <a:r>
            <a:rPr lang="en-US" sz="1100" b="0" i="0" u="none" strike="noStrike" baseline="0">
              <a:solidFill>
                <a:srgbClr val="000000"/>
              </a:solidFill>
              <a:latin typeface="Arial"/>
              <a:cs typeface="Arial"/>
            </a:rPr>
            <a:t>, </a:t>
          </a:r>
          <a:r>
            <a:rPr lang="en-US" sz="1100" b="0" i="0" u="sng" strike="noStrike" baseline="0">
              <a:solidFill>
                <a:srgbClr val="000000"/>
              </a:solidFill>
              <a:latin typeface="Arial"/>
              <a:cs typeface="Arial"/>
            </a:rPr>
            <a:t>medium,</a:t>
          </a:r>
          <a:r>
            <a:rPr lang="en-US" sz="1100" b="0" i="0" u="none" strike="noStrike" baseline="0">
              <a:solidFill>
                <a:srgbClr val="000000"/>
              </a:solidFill>
              <a:latin typeface="Arial"/>
              <a:cs typeface="Arial"/>
            </a:rPr>
            <a:t> or </a:t>
          </a:r>
          <a:r>
            <a:rPr lang="en-US" sz="1100" b="0" i="0" u="sng" strike="noStrike" baseline="0">
              <a:solidFill>
                <a:srgbClr val="000000"/>
              </a:solidFill>
              <a:latin typeface="Arial"/>
              <a:cs typeface="Arial"/>
            </a:rPr>
            <a:t>low</a:t>
          </a:r>
          <a:r>
            <a:rPr lang="en-US" sz="1100" b="0" i="0" u="none" strike="noStrike" baseline="0">
              <a:solidFill>
                <a:srgbClr val="000000"/>
              </a:solidFill>
              <a:latin typeface="Arial"/>
              <a:cs typeface="Arial"/>
            </a:rPr>
            <a:t> - for each scenario driver.</a:t>
          </a:r>
          <a:endParaRPr lang="en-US"/>
        </a:p>
      </xdr:txBody>
    </xdr:sp>
    <xdr:clientData/>
  </xdr:twoCellAnchor>
  <xdr:twoCellAnchor>
    <xdr:from>
      <xdr:col>10</xdr:col>
      <xdr:colOff>180975</xdr:colOff>
      <xdr:row>1</xdr:row>
      <xdr:rowOff>200025</xdr:rowOff>
    </xdr:from>
    <xdr:to>
      <xdr:col>12</xdr:col>
      <xdr:colOff>1143000</xdr:colOff>
      <xdr:row>3</xdr:row>
      <xdr:rowOff>0</xdr:rowOff>
    </xdr:to>
    <xdr:sp macro="" textlink="">
      <xdr:nvSpPr>
        <xdr:cNvPr id="4104" name="Rectangle 8"/>
        <xdr:cNvSpPr>
          <a:spLocks/>
        </xdr:cNvSpPr>
      </xdr:nvSpPr>
      <xdr:spPr bwMode="auto">
        <a:xfrm>
          <a:off x="7981950" y="390525"/>
          <a:ext cx="2533650" cy="314325"/>
        </a:xfrm>
        <a:prstGeom prst="rect">
          <a:avLst/>
        </a:prstGeom>
        <a:solidFill>
          <a:srgbClr val="00A3DD"/>
        </a:solidFill>
        <a:ln w="19050">
          <a:solidFill>
            <a:srgbClr val="1F497D"/>
          </a:solidFill>
          <a:prstDash val="solid"/>
          <a:miter lim="800000"/>
          <a:headEnd/>
          <a:tailEnd/>
        </a:ln>
        <a:effectLst/>
        <a:ex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276225</xdr:colOff>
      <xdr:row>2</xdr:row>
      <xdr:rowOff>180976</xdr:rowOff>
    </xdr:from>
    <xdr:to>
      <xdr:col>9</xdr:col>
      <xdr:colOff>1581150</xdr:colOff>
      <xdr:row>6</xdr:row>
      <xdr:rowOff>19051</xdr:rowOff>
    </xdr:to>
    <xdr:sp macro="" textlink="">
      <xdr:nvSpPr>
        <xdr:cNvPr id="2" name="Rectangle 7"/>
        <xdr:cNvSpPr>
          <a:spLocks/>
        </xdr:cNvSpPr>
      </xdr:nvSpPr>
      <xdr:spPr bwMode="auto">
        <a:xfrm>
          <a:off x="8115300" y="523876"/>
          <a:ext cx="2533650" cy="495300"/>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ctr" rtl="0">
            <a:defRPr sz="1000"/>
          </a:pPr>
          <a:r>
            <a:rPr lang="en-US" sz="1100" b="0" i="0" u="none" strike="noStrike" baseline="0">
              <a:solidFill>
                <a:srgbClr val="000000"/>
              </a:solidFill>
              <a:latin typeface="Arial"/>
              <a:cs typeface="Arial"/>
            </a:rPr>
            <a:t>All data on this page is taken from other worksheets.</a:t>
          </a:r>
          <a:endParaRPr lang="en-US"/>
        </a:p>
      </xdr:txBody>
    </xdr:sp>
    <xdr:clientData/>
  </xdr:twoCellAnchor>
  <xdr:twoCellAnchor>
    <xdr:from>
      <xdr:col>8</xdr:col>
      <xdr:colOff>276225</xdr:colOff>
      <xdr:row>1</xdr:row>
      <xdr:rowOff>9525</xdr:rowOff>
    </xdr:from>
    <xdr:to>
      <xdr:col>9</xdr:col>
      <xdr:colOff>1581150</xdr:colOff>
      <xdr:row>2</xdr:row>
      <xdr:rowOff>171450</xdr:rowOff>
    </xdr:to>
    <xdr:sp macro="" textlink="">
      <xdr:nvSpPr>
        <xdr:cNvPr id="3" name="Rectangle 8"/>
        <xdr:cNvSpPr>
          <a:spLocks/>
        </xdr:cNvSpPr>
      </xdr:nvSpPr>
      <xdr:spPr bwMode="auto">
        <a:xfrm>
          <a:off x="8115300" y="200025"/>
          <a:ext cx="2533650" cy="314325"/>
        </a:xfrm>
        <a:prstGeom prst="rect">
          <a:avLst/>
        </a:prstGeom>
        <a:solidFill>
          <a:srgbClr val="00A3DD"/>
        </a:solidFill>
        <a:ln w="19050">
          <a:solidFill>
            <a:srgbClr val="1F497D"/>
          </a:solidFill>
          <a:prstDash val="solid"/>
          <a:miter lim="800000"/>
          <a:headEnd/>
          <a:tailEnd/>
        </a:ln>
        <a:effectLst/>
        <a:ex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Note</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285750</xdr:colOff>
      <xdr:row>0</xdr:row>
      <xdr:rowOff>123825</xdr:rowOff>
    </xdr:from>
    <xdr:to>
      <xdr:col>15</xdr:col>
      <xdr:colOff>142874</xdr:colOff>
      <xdr:row>4</xdr:row>
      <xdr:rowOff>28575</xdr:rowOff>
    </xdr:to>
    <xdr:sp macro="" textlink="">
      <xdr:nvSpPr>
        <xdr:cNvPr id="5121" name="Rectangle 1"/>
        <xdr:cNvSpPr>
          <a:spLocks/>
        </xdr:cNvSpPr>
      </xdr:nvSpPr>
      <xdr:spPr bwMode="auto">
        <a:xfrm>
          <a:off x="7781925" y="123825"/>
          <a:ext cx="3381374" cy="514350"/>
        </a:xfrm>
        <a:prstGeom prst="rect">
          <a:avLst/>
        </a:prstGeom>
        <a:solidFill>
          <a:srgbClr val="00A3DD"/>
        </a:solidFill>
        <a:ln w="19050">
          <a:solidFill>
            <a:srgbClr val="1F497D"/>
          </a:solidFill>
          <a:prstDash val="solid"/>
          <a:miter lim="800000"/>
          <a:headEnd/>
          <a:tailEnd/>
        </a:ln>
        <a:effectLst/>
        <a:ex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twoCellAnchor>
    <xdr:from>
      <xdr:col>10</xdr:col>
      <xdr:colOff>295275</xdr:colOff>
      <xdr:row>4</xdr:row>
      <xdr:rowOff>47623</xdr:rowOff>
    </xdr:from>
    <xdr:to>
      <xdr:col>15</xdr:col>
      <xdr:colOff>142875</xdr:colOff>
      <xdr:row>35</xdr:row>
      <xdr:rowOff>57149</xdr:rowOff>
    </xdr:to>
    <xdr:sp macro="" textlink="">
      <xdr:nvSpPr>
        <xdr:cNvPr id="5122" name="Rectangle 2"/>
        <xdr:cNvSpPr>
          <a:spLocks/>
        </xdr:cNvSpPr>
      </xdr:nvSpPr>
      <xdr:spPr bwMode="auto">
        <a:xfrm>
          <a:off x="7791450" y="657223"/>
          <a:ext cx="3371850" cy="5200651"/>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spcAft>
              <a:spcPts val="600"/>
            </a:spcAft>
            <a:defRPr sz="1000"/>
          </a:pPr>
          <a:r>
            <a:rPr lang="en-US" sz="1100" b="1" i="0" u="none" strike="noStrike" baseline="0">
              <a:solidFill>
                <a:srgbClr val="000000"/>
              </a:solidFill>
              <a:latin typeface="Arial"/>
              <a:cs typeface="Arial"/>
            </a:rPr>
            <a:t>Note</a:t>
          </a:r>
          <a:r>
            <a:rPr lang="en-US" sz="1100" b="0" i="0" u="none" strike="noStrike" baseline="0">
              <a:solidFill>
                <a:srgbClr val="000000"/>
              </a:solidFill>
              <a:latin typeface="Arial"/>
              <a:cs typeface="Arial"/>
            </a:rPr>
            <a:t>: balance sheet and cash flows presented here serve as a </a:t>
          </a:r>
          <a:r>
            <a:rPr lang="en-US" sz="1100" b="1" i="0" u="sng" strike="noStrike" baseline="0">
              <a:solidFill>
                <a:srgbClr val="000000"/>
              </a:solidFill>
              <a:latin typeface="Arial"/>
              <a:cs typeface="Arial"/>
            </a:rPr>
            <a:t>simplified example </a:t>
          </a:r>
          <a:r>
            <a:rPr lang="en-US" sz="1100" b="0" i="0" u="none" strike="noStrike" baseline="0">
              <a:solidFill>
                <a:srgbClr val="000000"/>
              </a:solidFill>
              <a:latin typeface="Arial"/>
              <a:cs typeface="Arial"/>
            </a:rPr>
            <a:t>of how the three financial statements—budget, cash flow statement, and balance sheet—interact; it also shows how balance sheet projections can be built.  </a:t>
          </a:r>
          <a:endParaRPr lang="en-US" sz="18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1. Enter current baseline balance sheet information.</a:t>
          </a:r>
          <a:endParaRPr lang="en-US" sz="18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2. On the </a:t>
          </a:r>
          <a:r>
            <a:rPr lang="en-US" sz="1100" b="1" i="1" u="none" strike="noStrike" baseline="0">
              <a:solidFill>
                <a:srgbClr val="1F497D"/>
              </a:solidFill>
              <a:latin typeface="Arial"/>
              <a:ea typeface="+mn-ea"/>
              <a:cs typeface="Arial"/>
            </a:rPr>
            <a:t>Statement of Cash Flows </a:t>
          </a:r>
          <a:r>
            <a:rPr lang="en-US" sz="1100" b="0" i="0" u="none" strike="noStrike" baseline="0">
              <a:solidFill>
                <a:srgbClr val="000000"/>
              </a:solidFill>
              <a:latin typeface="Arial"/>
              <a:ea typeface="+mn-ea"/>
              <a:cs typeface="Arial"/>
            </a:rPr>
            <a:t>enter</a:t>
          </a:r>
          <a:r>
            <a:rPr lang="en-US" sz="1100" b="1" i="1" u="none" strike="noStrike" baseline="0">
              <a:solidFill>
                <a:srgbClr val="1F497D"/>
              </a:solidFill>
              <a:latin typeface="Arial"/>
              <a:ea typeface="+mn-ea"/>
              <a:cs typeface="Arial"/>
            </a:rPr>
            <a:t> </a:t>
          </a:r>
          <a:r>
            <a:rPr lang="en-US" sz="1100" b="0" i="0" u="none" strike="noStrike" baseline="0">
              <a:solidFill>
                <a:srgbClr val="000000"/>
              </a:solidFill>
              <a:latin typeface="Arial"/>
              <a:cs typeface="Arial"/>
            </a:rPr>
            <a:t>any projected changes in receivables into cells F29-J29 </a:t>
          </a:r>
          <a:r>
            <a:rPr lang="en-US" sz="1100" b="0" i="0" u="none" strike="noStrike" baseline="0">
              <a:solidFill>
                <a:srgbClr val="000000"/>
              </a:solidFill>
              <a:latin typeface="Arial"/>
              <a:ea typeface="+mn-ea"/>
              <a:cs typeface="Arial"/>
            </a:rPr>
            <a:t>and any projected</a:t>
          </a:r>
          <a:r>
            <a:rPr lang="en-US" sz="1000" b="0" i="0" baseline="0">
              <a:effectLst/>
              <a:latin typeface="+mn-lt"/>
              <a:ea typeface="+mn-ea"/>
              <a:cs typeface="+mn-cs"/>
            </a:rPr>
            <a:t> </a:t>
          </a:r>
          <a:r>
            <a:rPr lang="en-US" sz="1100" b="0" i="0" u="none" strike="noStrike" baseline="0">
              <a:solidFill>
                <a:srgbClr val="000000"/>
              </a:solidFill>
              <a:latin typeface="Arial"/>
              <a:ea typeface="+mn-ea"/>
              <a:cs typeface="Arial"/>
            </a:rPr>
            <a:t>changes in p</a:t>
          </a:r>
          <a:r>
            <a:rPr lang="en-US" sz="1100" b="0" i="0" u="none" strike="noStrike" baseline="0">
              <a:solidFill>
                <a:srgbClr val="000000"/>
              </a:solidFill>
              <a:latin typeface="Arial"/>
              <a:cs typeface="Arial"/>
            </a:rPr>
            <a:t>ayables into cells F30-J30.   </a:t>
          </a:r>
          <a:r>
            <a:rPr lang="en-US" sz="1100" b="0" i="0" u="none" strike="noStrike" baseline="0">
              <a:solidFill>
                <a:srgbClr val="000000"/>
              </a:solidFill>
              <a:latin typeface="Arial"/>
              <a:ea typeface="+mn-ea"/>
              <a:cs typeface="Arial"/>
            </a:rPr>
            <a:t>(note: to solve for changes in receivables/payables, you can link revenues/expenses in </a:t>
          </a:r>
          <a:r>
            <a:rPr lang="en-US" sz="1100" b="1" i="1" u="none" strike="noStrike" baseline="0">
              <a:solidFill>
                <a:srgbClr val="1F497D"/>
              </a:solidFill>
              <a:latin typeface="Arial"/>
              <a:ea typeface="+mn-ea"/>
              <a:cs typeface="Arial"/>
            </a:rPr>
            <a:t>Multi-year Budget </a:t>
          </a:r>
          <a:r>
            <a:rPr lang="en-US" sz="1100" b="0" i="0" u="none" strike="noStrike" baseline="0">
              <a:solidFill>
                <a:srgbClr val="000000"/>
              </a:solidFill>
              <a:latin typeface="Arial"/>
              <a:ea typeface="+mn-ea"/>
              <a:cs typeface="Arial"/>
            </a:rPr>
            <a:t>sheet to cash receipts/disbursements from  </a:t>
          </a:r>
          <a:r>
            <a:rPr lang="en-US" sz="1100" b="1" i="1" u="none" strike="noStrike" baseline="0">
              <a:solidFill>
                <a:srgbClr val="1F497D"/>
              </a:solidFill>
              <a:latin typeface="Arial"/>
              <a:ea typeface="+mn-ea"/>
              <a:cs typeface="Arial"/>
            </a:rPr>
            <a:t>Cash Projections </a:t>
          </a:r>
          <a:r>
            <a:rPr lang="en-US" sz="1100" b="0" i="0" u="none" strike="noStrike" baseline="0">
              <a:solidFill>
                <a:srgbClr val="000000"/>
              </a:solidFill>
              <a:latin typeface="Arial"/>
              <a:ea typeface="+mn-ea"/>
              <a:cs typeface="Arial"/>
            </a:rPr>
            <a:t>sheet).</a:t>
          </a:r>
        </a:p>
        <a:p>
          <a:pPr algn="l" rtl="0">
            <a:spcAft>
              <a:spcPts val="600"/>
            </a:spcAft>
            <a:defRPr sz="1000"/>
          </a:pPr>
          <a:r>
            <a:rPr lang="en-US" sz="1100" b="0" i="0" u="none" strike="noStrike" baseline="0">
              <a:solidFill>
                <a:srgbClr val="000000"/>
              </a:solidFill>
              <a:latin typeface="Arial"/>
              <a:cs typeface="Arial"/>
            </a:rPr>
            <a:t>3. </a:t>
          </a:r>
          <a:r>
            <a:rPr lang="en-US" sz="1100" b="0" i="0" u="none" strike="noStrike" baseline="0">
              <a:solidFill>
                <a:srgbClr val="000000"/>
              </a:solidFill>
              <a:latin typeface="Arial"/>
              <a:ea typeface="+mn-ea"/>
              <a:cs typeface="Arial"/>
            </a:rPr>
            <a:t>On the</a:t>
          </a:r>
          <a:r>
            <a:rPr lang="en-US" sz="1000" b="0" i="0" baseline="0">
              <a:effectLst/>
              <a:latin typeface="+mn-lt"/>
              <a:ea typeface="+mn-ea"/>
              <a:cs typeface="+mn-cs"/>
            </a:rPr>
            <a:t> </a:t>
          </a:r>
          <a:r>
            <a:rPr lang="en-US" sz="1100" b="1" i="1" u="none" strike="noStrike" baseline="0">
              <a:solidFill>
                <a:srgbClr val="1F497D"/>
              </a:solidFill>
              <a:latin typeface="Arial"/>
              <a:ea typeface="+mn-ea"/>
              <a:cs typeface="Arial"/>
            </a:rPr>
            <a:t>Statement of Cash Flows </a:t>
          </a:r>
          <a:r>
            <a:rPr lang="en-US" sz="1100" b="0" i="0" u="none" strike="noStrike" baseline="0">
              <a:solidFill>
                <a:srgbClr val="000000"/>
              </a:solidFill>
              <a:latin typeface="Arial"/>
              <a:ea typeface="+mn-ea"/>
              <a:cs typeface="Arial"/>
            </a:rPr>
            <a:t>enter</a:t>
          </a:r>
          <a:r>
            <a:rPr lang="en-US" sz="1000" b="1" i="1" baseline="0">
              <a:effectLst/>
              <a:latin typeface="+mn-lt"/>
              <a:ea typeface="+mn-ea"/>
              <a:cs typeface="+mn-cs"/>
            </a:rPr>
            <a:t> </a:t>
          </a:r>
          <a:r>
            <a:rPr lang="en-US" sz="1100" b="0" i="0" u="none" strike="noStrike" baseline="0">
              <a:solidFill>
                <a:srgbClr val="000000"/>
              </a:solidFill>
              <a:latin typeface="Arial"/>
              <a:cs typeface="Arial"/>
            </a:rPr>
            <a:t>projected equipment purchases or other capital expenditures in cells F33-J33. </a:t>
          </a:r>
          <a:endParaRPr lang="en-US" sz="18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3. Complete depreciation schedule (see example below) and link results to Depreciation expense under </a:t>
          </a:r>
          <a:r>
            <a:rPr lang="en-US" sz="1100" b="1" i="1" u="none" strike="noStrike" baseline="0">
              <a:solidFill>
                <a:srgbClr val="1F497D"/>
              </a:solidFill>
              <a:latin typeface="Arial"/>
              <a:ea typeface="+mn-ea"/>
              <a:cs typeface="Arial"/>
            </a:rPr>
            <a:t>Statement of Cash Flows </a:t>
          </a:r>
          <a:r>
            <a:rPr lang="en-US" sz="1100" b="0" i="0" u="none" strike="noStrike" baseline="0">
              <a:solidFill>
                <a:srgbClr val="000000"/>
              </a:solidFill>
              <a:latin typeface="Arial"/>
              <a:cs typeface="Arial"/>
            </a:rPr>
            <a:t>(cells F28-J28).  Annual depreciation expense should also link to your annual expense projections.</a:t>
          </a:r>
          <a:endParaRPr lang="en-US" sz="1800" b="0" i="0" u="none" strike="noStrike" baseline="0">
            <a:solidFill>
              <a:srgbClr val="000000"/>
            </a:solidFill>
            <a:latin typeface="Arial"/>
            <a:cs typeface="Arial"/>
          </a:endParaRPr>
        </a:p>
        <a:p>
          <a:pPr algn="l" rtl="0">
            <a:spcAft>
              <a:spcPts val="600"/>
            </a:spcAft>
            <a:defRPr sz="1000"/>
          </a:pPr>
          <a:r>
            <a:rPr lang="en-US" sz="1100" b="0" i="0" u="none" strike="noStrike" baseline="0">
              <a:solidFill>
                <a:srgbClr val="000000"/>
              </a:solidFill>
              <a:latin typeface="Arial"/>
              <a:cs typeface="Arial"/>
            </a:rPr>
            <a:t>4. Note changes in </a:t>
          </a:r>
          <a:r>
            <a:rPr lang="en-US" sz="1100" b="1" i="0" u="none" strike="noStrike" baseline="0">
              <a:solidFill>
                <a:srgbClr val="000000"/>
              </a:solidFill>
              <a:latin typeface="Arial"/>
              <a:cs typeface="Arial"/>
            </a:rPr>
            <a:t>LIQUIDITY METRICS </a:t>
          </a:r>
          <a:r>
            <a:rPr lang="en-US" sz="1100" b="0" i="0" u="none" strike="noStrike" baseline="0">
              <a:solidFill>
                <a:srgbClr val="000000"/>
              </a:solidFill>
              <a:latin typeface="Arial"/>
              <a:cs typeface="Arial"/>
            </a:rPr>
            <a:t>and use this information to help inform your assessment of risk.</a:t>
          </a:r>
          <a:endParaRPr lang="en-US" sz="1800" b="0" i="0" u="none" strike="noStrike" baseline="0">
            <a:solidFill>
              <a:srgbClr val="000000"/>
            </a:solidFill>
            <a:latin typeface="Arial"/>
            <a:cs typeface="Arial"/>
          </a:endParaRPr>
        </a:p>
        <a:p>
          <a:pPr algn="l" rtl="0">
            <a:spcAft>
              <a:spcPts val="600"/>
            </a:spcAft>
            <a:defRPr sz="1000"/>
          </a:pPr>
          <a:endParaRPr lang="en-US" sz="1100" b="0" i="0" u="none" strike="noStrike" baseline="0">
            <a:solidFill>
              <a:srgbClr val="000000"/>
            </a:solidFill>
            <a:latin typeface="Arial"/>
            <a:cs typeface="Arial"/>
          </a:endParaRPr>
        </a:p>
        <a:p>
          <a:pPr algn="l" rtl="0">
            <a:spcAft>
              <a:spcPts val="600"/>
            </a:spcAft>
            <a:defRPr sz="1000"/>
          </a:pPr>
          <a:r>
            <a:rPr lang="en-US" sz="1100" b="1" i="0" u="none" strike="noStrike" baseline="0">
              <a:solidFill>
                <a:srgbClr val="000000"/>
              </a:solidFill>
              <a:latin typeface="Arial"/>
              <a:cs typeface="Arial"/>
            </a:rPr>
            <a:t>ALL OTHER VALUES ARE COMPUTED</a:t>
          </a:r>
          <a:endParaRPr lang="en-US"/>
        </a:p>
      </xdr:txBody>
    </xdr:sp>
    <xdr:clientData/>
  </xdr:twoCellAnchor>
  <xdr:twoCellAnchor>
    <xdr:from>
      <xdr:col>10</xdr:col>
      <xdr:colOff>333375</xdr:colOff>
      <xdr:row>43</xdr:row>
      <xdr:rowOff>171449</xdr:rowOff>
    </xdr:from>
    <xdr:to>
      <xdr:col>13</xdr:col>
      <xdr:colOff>390525</xdr:colOff>
      <xdr:row>53</xdr:row>
      <xdr:rowOff>104775</xdr:rowOff>
    </xdr:to>
    <xdr:sp macro="" textlink="">
      <xdr:nvSpPr>
        <xdr:cNvPr id="5123" name="Rectangle 3"/>
        <xdr:cNvSpPr>
          <a:spLocks/>
        </xdr:cNvSpPr>
      </xdr:nvSpPr>
      <xdr:spPr bwMode="auto">
        <a:xfrm>
          <a:off x="7829550" y="7286624"/>
          <a:ext cx="2400300" cy="1762126"/>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defRPr sz="1000"/>
          </a:pPr>
          <a:r>
            <a:rPr lang="en-US" sz="1100" b="0" i="0" u="none" strike="noStrike" baseline="0">
              <a:solidFill>
                <a:srgbClr val="000000"/>
              </a:solidFill>
              <a:latin typeface="Arial"/>
              <a:cs typeface="Arial"/>
            </a:rPr>
            <a:t>Straight line depreciation (the simplest and most commonly used depreciation method) is calculated by taking the purchase price of an asset (equipment in this example), subtracting the salvage value, and then dividing by the total useful life of the asset.   The example here shows net results of depreciation over a five-year period.</a:t>
          </a:r>
          <a:endParaRPr lang="en-US"/>
        </a:p>
      </xdr:txBody>
    </xdr:sp>
    <xdr:clientData/>
  </xdr:twoCellAnchor>
  <xdr:twoCellAnchor>
    <xdr:from>
      <xdr:col>10</xdr:col>
      <xdr:colOff>323850</xdr:colOff>
      <xdr:row>41</xdr:row>
      <xdr:rowOff>19050</xdr:rowOff>
    </xdr:from>
    <xdr:to>
      <xdr:col>13</xdr:col>
      <xdr:colOff>390525</xdr:colOff>
      <xdr:row>43</xdr:row>
      <xdr:rowOff>161925</xdr:rowOff>
    </xdr:to>
    <xdr:sp macro="" textlink="">
      <xdr:nvSpPr>
        <xdr:cNvPr id="5124" name="Rectangle 4"/>
        <xdr:cNvSpPr>
          <a:spLocks/>
        </xdr:cNvSpPr>
      </xdr:nvSpPr>
      <xdr:spPr bwMode="auto">
        <a:xfrm>
          <a:off x="7820025" y="6734175"/>
          <a:ext cx="2409825" cy="542925"/>
        </a:xfrm>
        <a:prstGeom prst="rect">
          <a:avLst/>
        </a:prstGeom>
        <a:solidFill>
          <a:srgbClr val="00A3DD"/>
        </a:solidFill>
        <a:ln w="19050">
          <a:solidFill>
            <a:srgbClr val="1F497D"/>
          </a:solidFill>
          <a:prstDash val="solid"/>
          <a:miter lim="800000"/>
          <a:headEnd/>
          <a:tailEnd/>
        </a:ln>
        <a:effectLst/>
        <a:ex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619125</xdr:colOff>
      <xdr:row>3</xdr:row>
      <xdr:rowOff>38101</xdr:rowOff>
    </xdr:from>
    <xdr:to>
      <xdr:col>8</xdr:col>
      <xdr:colOff>1924050</xdr:colOff>
      <xdr:row>6</xdr:row>
      <xdr:rowOff>38101</xdr:rowOff>
    </xdr:to>
    <xdr:sp macro="" textlink="">
      <xdr:nvSpPr>
        <xdr:cNvPr id="2" name="Rectangle 7"/>
        <xdr:cNvSpPr>
          <a:spLocks/>
        </xdr:cNvSpPr>
      </xdr:nvSpPr>
      <xdr:spPr bwMode="auto">
        <a:xfrm>
          <a:off x="7381875" y="533401"/>
          <a:ext cx="2533650" cy="495300"/>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ctr" rtl="0">
            <a:defRPr sz="1000"/>
          </a:pPr>
          <a:r>
            <a:rPr lang="en-US" sz="1100" b="0" i="0" u="none" strike="noStrike" baseline="0">
              <a:solidFill>
                <a:srgbClr val="000000"/>
              </a:solidFill>
              <a:latin typeface="Arial"/>
              <a:cs typeface="Arial"/>
            </a:rPr>
            <a:t>All data on this page is taken from other worksheets.</a:t>
          </a:r>
          <a:endParaRPr lang="en-US"/>
        </a:p>
      </xdr:txBody>
    </xdr:sp>
    <xdr:clientData/>
  </xdr:twoCellAnchor>
  <xdr:twoCellAnchor>
    <xdr:from>
      <xdr:col>7</xdr:col>
      <xdr:colOff>619125</xdr:colOff>
      <xdr:row>1</xdr:row>
      <xdr:rowOff>57150</xdr:rowOff>
    </xdr:from>
    <xdr:to>
      <xdr:col>8</xdr:col>
      <xdr:colOff>1924050</xdr:colOff>
      <xdr:row>3</xdr:row>
      <xdr:rowOff>28575</xdr:rowOff>
    </xdr:to>
    <xdr:sp macro="" textlink="">
      <xdr:nvSpPr>
        <xdr:cNvPr id="3" name="Rectangle 8"/>
        <xdr:cNvSpPr>
          <a:spLocks/>
        </xdr:cNvSpPr>
      </xdr:nvSpPr>
      <xdr:spPr bwMode="auto">
        <a:xfrm>
          <a:off x="7381875" y="209550"/>
          <a:ext cx="2533650" cy="314325"/>
        </a:xfrm>
        <a:prstGeom prst="rect">
          <a:avLst/>
        </a:prstGeom>
        <a:solidFill>
          <a:srgbClr val="00A3DD"/>
        </a:solidFill>
        <a:ln w="19050">
          <a:solidFill>
            <a:srgbClr val="1F497D"/>
          </a:solidFill>
          <a:prstDash val="solid"/>
          <a:miter lim="800000"/>
          <a:headEnd/>
          <a:tailEnd/>
        </a:ln>
        <a:effectLst/>
        <a:ex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Note</a:t>
          </a:r>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76200</xdr:colOff>
      <xdr:row>12</xdr:row>
      <xdr:rowOff>114300</xdr:rowOff>
    </xdr:from>
    <xdr:to>
      <xdr:col>25</xdr:col>
      <xdr:colOff>228600</xdr:colOff>
      <xdr:row>29</xdr:row>
      <xdr:rowOff>95250</xdr:rowOff>
    </xdr:to>
    <xdr:grpSp>
      <xdr:nvGrpSpPr>
        <xdr:cNvPr id="6289" name="Group 1"/>
        <xdr:cNvGrpSpPr>
          <a:grpSpLocks/>
        </xdr:cNvGrpSpPr>
      </xdr:nvGrpSpPr>
      <xdr:grpSpPr bwMode="auto">
        <a:xfrm>
          <a:off x="9725025" y="1685925"/>
          <a:ext cx="2895600" cy="2085975"/>
          <a:chOff x="0" y="0"/>
          <a:chExt cx="4958" cy="3310"/>
        </a:xfrm>
      </xdr:grpSpPr>
      <xdr:sp macro="" textlink="">
        <xdr:nvSpPr>
          <xdr:cNvPr id="6146" name="Rectangle 2"/>
          <xdr:cNvSpPr>
            <a:spLocks/>
          </xdr:cNvSpPr>
        </xdr:nvSpPr>
        <xdr:spPr bwMode="auto">
          <a:xfrm>
            <a:off x="0" y="725"/>
            <a:ext cx="4942" cy="2585"/>
          </a:xfrm>
          <a:prstGeom prst="rect">
            <a:avLst/>
          </a:prstGeom>
          <a:solidFill>
            <a:srgbClr val="FFFFFF"/>
          </a:solidFill>
          <a:ln w="19050">
            <a:solidFill>
              <a:srgbClr val="0F243E"/>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l" rtl="0">
              <a:defRPr sz="1000"/>
            </a:pPr>
            <a:r>
              <a:rPr lang="en-US" sz="1100" b="0" i="0" u="none" strike="noStrike" baseline="0">
                <a:solidFill>
                  <a:srgbClr val="000000"/>
                </a:solidFill>
                <a:latin typeface="Arial"/>
                <a:cs typeface="Arial"/>
              </a:rPr>
              <a:t>Enter your expected cash receipts and disbursements in the green-shaded cells.  Revenue line items may be entered manually or linked to data-entry pages, as determined by user. Expense line items have been linked to data-entry pages in the model but may be overwritten as determined by user. You may also insert or delete rows as needed. </a:t>
            </a:r>
            <a:endParaRPr lang="en-US"/>
          </a:p>
        </xdr:txBody>
      </xdr:sp>
      <xdr:sp macro="" textlink="">
        <xdr:nvSpPr>
          <xdr:cNvPr id="6147" name="Rectangle 3"/>
          <xdr:cNvSpPr>
            <a:spLocks/>
          </xdr:cNvSpPr>
        </xdr:nvSpPr>
        <xdr:spPr bwMode="auto">
          <a:xfrm>
            <a:off x="0" y="0"/>
            <a:ext cx="4958" cy="695"/>
          </a:xfrm>
          <a:prstGeom prst="rect">
            <a:avLst/>
          </a:prstGeom>
          <a:solidFill>
            <a:srgbClr val="00B0F0"/>
          </a:solidFill>
          <a:ln w="19050">
            <a:solidFill>
              <a:srgbClr val="1F497D"/>
            </a:solidFill>
            <a:prstDash val="solid"/>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8100" tIns="38100" rIns="38100" bIns="38100" anchor="t" upright="1"/>
          <a:lstStyle/>
          <a:p>
            <a:pPr algn="ctr" rtl="0">
              <a:defRPr sz="1000"/>
            </a:pPr>
            <a:r>
              <a:rPr lang="en-US" sz="1400" b="0" i="0" u="none" strike="noStrike" baseline="0">
                <a:solidFill>
                  <a:srgbClr val="FFFFFF"/>
                </a:solidFill>
                <a:latin typeface="Arial"/>
                <a:cs typeface="Arial"/>
              </a:rPr>
              <a:t>Instructions</a:t>
            </a:r>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tabSelected="1" view="pageLayout" topLeftCell="A16" zoomScaleNormal="100" workbookViewId="0">
      <selection activeCell="B1" sqref="B1:E1"/>
    </sheetView>
  </sheetViews>
  <sheetFormatPr defaultColWidth="12" defaultRowHeight="20.100000000000001" customHeight="1" x14ac:dyDescent="0.25"/>
  <cols>
    <col min="1" max="1" width="4.44140625" style="1" customWidth="1"/>
    <col min="2" max="2" width="3.6640625" style="1" customWidth="1"/>
    <col min="3" max="3" width="36" style="1" customWidth="1"/>
    <col min="4" max="4" width="78.109375" style="1" customWidth="1"/>
    <col min="5" max="5" width="4.109375" style="1" customWidth="1"/>
    <col min="6" max="16384" width="12" style="1"/>
  </cols>
  <sheetData>
    <row r="1" spans="1:5" ht="66.75" customHeight="1" x14ac:dyDescent="0.25">
      <c r="A1" s="2"/>
      <c r="B1" s="484" t="s">
        <v>0</v>
      </c>
      <c r="C1" s="484"/>
      <c r="D1" s="484"/>
      <c r="E1" s="484"/>
    </row>
    <row r="2" spans="1:5" ht="17.25" customHeight="1" x14ac:dyDescent="0.25">
      <c r="A2" s="2"/>
      <c r="B2" s="3"/>
      <c r="C2" s="5"/>
      <c r="D2" s="5"/>
      <c r="E2" s="5"/>
    </row>
    <row r="3" spans="1:5" ht="12.9" customHeight="1" x14ac:dyDescent="0.25">
      <c r="A3" s="6"/>
      <c r="B3" s="7" t="s">
        <v>1</v>
      </c>
      <c r="C3" s="8" t="s">
        <v>2</v>
      </c>
      <c r="D3" s="9"/>
      <c r="E3" s="10"/>
    </row>
    <row r="4" spans="1:5" ht="34.5" customHeight="1" x14ac:dyDescent="0.25">
      <c r="A4" s="12"/>
      <c r="B4" s="13"/>
      <c r="C4" s="485" t="s">
        <v>3</v>
      </c>
      <c r="D4" s="485"/>
      <c r="E4" s="14"/>
    </row>
    <row r="5" spans="1:5" ht="29.25" customHeight="1" x14ac:dyDescent="0.25">
      <c r="A5" s="12"/>
      <c r="B5" s="13"/>
      <c r="C5" s="15" t="s">
        <v>4</v>
      </c>
      <c r="D5" s="16" t="s">
        <v>5</v>
      </c>
      <c r="E5" s="14"/>
    </row>
    <row r="6" spans="1:5" ht="18.75" customHeight="1" x14ac:dyDescent="0.25">
      <c r="A6" s="12"/>
      <c r="B6" s="13"/>
      <c r="C6" s="15" t="s">
        <v>6</v>
      </c>
      <c r="D6" s="16" t="s">
        <v>7</v>
      </c>
      <c r="E6" s="14"/>
    </row>
    <row r="7" spans="1:5" ht="29.25" customHeight="1" x14ac:dyDescent="0.25">
      <c r="A7" s="12"/>
      <c r="B7" s="13"/>
      <c r="C7" s="17" t="s">
        <v>8</v>
      </c>
      <c r="D7" s="16" t="s">
        <v>208</v>
      </c>
      <c r="E7" s="14"/>
    </row>
    <row r="8" spans="1:5" ht="12" customHeight="1" x14ac:dyDescent="0.25">
      <c r="A8" s="2"/>
      <c r="B8" s="14"/>
      <c r="C8" s="18"/>
      <c r="D8" s="4"/>
      <c r="E8" s="2"/>
    </row>
    <row r="9" spans="1:5" ht="12.9" customHeight="1" x14ac:dyDescent="0.25">
      <c r="A9" s="6"/>
      <c r="B9" s="8" t="s">
        <v>9</v>
      </c>
      <c r="C9" s="8" t="s">
        <v>10</v>
      </c>
      <c r="D9" s="9"/>
      <c r="E9" s="11"/>
    </row>
    <row r="10" spans="1:5" ht="12" customHeight="1" x14ac:dyDescent="0.25">
      <c r="A10" s="12"/>
      <c r="B10" s="13"/>
      <c r="C10" s="18"/>
      <c r="D10" s="5"/>
      <c r="E10" s="2"/>
    </row>
    <row r="11" spans="1:5" ht="18.75" customHeight="1" x14ac:dyDescent="0.25">
      <c r="A11" s="12"/>
      <c r="B11" s="13"/>
      <c r="C11" s="19" t="s">
        <v>11</v>
      </c>
      <c r="D11" s="5" t="s">
        <v>12</v>
      </c>
      <c r="E11" s="14"/>
    </row>
    <row r="12" spans="1:5" ht="36" customHeight="1" x14ac:dyDescent="0.25">
      <c r="A12" s="12"/>
      <c r="B12" s="13"/>
      <c r="C12" s="19" t="s">
        <v>209</v>
      </c>
      <c r="D12" s="5" t="s">
        <v>210</v>
      </c>
      <c r="E12" s="14"/>
    </row>
    <row r="13" spans="1:5" ht="33.75" customHeight="1" x14ac:dyDescent="0.25">
      <c r="A13" s="12"/>
      <c r="B13" s="13"/>
      <c r="C13" s="19" t="s">
        <v>211</v>
      </c>
      <c r="D13" s="5" t="s">
        <v>212</v>
      </c>
      <c r="E13" s="14"/>
    </row>
    <row r="14" spans="1:5" ht="29.25" customHeight="1" x14ac:dyDescent="0.25">
      <c r="A14" s="12"/>
      <c r="B14" s="13"/>
      <c r="C14" s="19" t="s">
        <v>14</v>
      </c>
      <c r="D14" s="5" t="s">
        <v>15</v>
      </c>
      <c r="E14" s="14"/>
    </row>
    <row r="15" spans="1:5" ht="12.75" customHeight="1" x14ac:dyDescent="0.25">
      <c r="A15" s="12"/>
      <c r="B15" s="13"/>
      <c r="C15" s="20"/>
      <c r="D15" s="5"/>
      <c r="E15" s="14"/>
    </row>
    <row r="16" spans="1:5" ht="12" customHeight="1" x14ac:dyDescent="0.25">
      <c r="A16" s="12"/>
      <c r="B16" s="13"/>
      <c r="C16" s="20" t="s">
        <v>16</v>
      </c>
      <c r="D16" s="5" t="s">
        <v>213</v>
      </c>
      <c r="E16" s="14"/>
    </row>
    <row r="17" spans="1:5" ht="12" customHeight="1" x14ac:dyDescent="0.25">
      <c r="A17" s="12"/>
      <c r="B17" s="13"/>
      <c r="C17" s="20"/>
      <c r="D17" s="5"/>
      <c r="E17" s="14"/>
    </row>
    <row r="18" spans="1:5" ht="12" customHeight="1" x14ac:dyDescent="0.25">
      <c r="A18" s="12"/>
      <c r="B18" s="13"/>
      <c r="C18" s="20"/>
      <c r="D18" s="5"/>
      <c r="E18" s="14"/>
    </row>
    <row r="19" spans="1:5" ht="52.8" x14ac:dyDescent="0.25">
      <c r="A19" s="12"/>
      <c r="B19" s="19" t="s">
        <v>17</v>
      </c>
      <c r="C19" s="21" t="s">
        <v>18</v>
      </c>
      <c r="D19" s="5" t="s">
        <v>19</v>
      </c>
      <c r="E19" s="14"/>
    </row>
    <row r="20" spans="1:5" ht="12" customHeight="1" x14ac:dyDescent="0.25">
      <c r="A20" s="2"/>
      <c r="B20" s="14"/>
      <c r="C20" s="19"/>
      <c r="D20" s="5"/>
      <c r="E20" s="2"/>
    </row>
    <row r="21" spans="1:5" ht="36" customHeight="1" x14ac:dyDescent="0.25">
      <c r="A21" s="12"/>
      <c r="B21" s="19" t="s">
        <v>20</v>
      </c>
      <c r="C21" s="21" t="s">
        <v>21</v>
      </c>
      <c r="D21" s="5" t="s">
        <v>22</v>
      </c>
      <c r="E21" s="2"/>
    </row>
  </sheetData>
  <mergeCells count="2">
    <mergeCell ref="B1:E1"/>
    <mergeCell ref="C4:D4"/>
  </mergeCells>
  <pageMargins left="0.25" right="0.25" top="0.75" bottom="0.75" header="0.30000001192092896" footer="0.30000001192092896"/>
  <pageSetup scale="93" orientation="landscape" useFirstPageNumber="1" horizontalDpi="300" verticalDpi="300" r:id="rId1"/>
  <headerFooter alignWithMargins="0">
    <oddHeader>&amp;L&amp;"Trebuchet MS,Bold"&amp;14&amp;K03+000Business Planning: Financial Projections Template</oddHeader>
    <oddFooter>&amp;L&amp;K05+000Financial Projection Template
La Piana Consulting © 2012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zoomScaleNormal="100" workbookViewId="0">
      <selection activeCell="J17" sqref="J17"/>
    </sheetView>
  </sheetViews>
  <sheetFormatPr defaultColWidth="12" defaultRowHeight="20.100000000000001" customHeight="1" x14ac:dyDescent="0.25"/>
  <cols>
    <col min="1" max="1" width="3.44140625" style="1" customWidth="1"/>
    <col min="2" max="2" width="22.44140625" style="1" customWidth="1"/>
    <col min="3" max="3" width="9.44140625" style="1" customWidth="1"/>
    <col min="4" max="4" width="9.88671875" style="1" customWidth="1"/>
    <col min="5" max="5" width="13" style="1" customWidth="1"/>
    <col min="6" max="6" width="13.109375" style="1" customWidth="1"/>
    <col min="7" max="7" width="13" style="1" customWidth="1"/>
    <col min="8" max="8" width="11.88671875" style="1" hidden="1" customWidth="1"/>
    <col min="9" max="9" width="6.88671875" style="1" customWidth="1"/>
    <col min="10" max="10" width="13.44140625" style="1" customWidth="1"/>
    <col min="11" max="11" width="37.109375" style="1" customWidth="1"/>
    <col min="12" max="16" width="13.44140625" style="1" customWidth="1"/>
    <col min="17" max="17" width="13.44140625" style="1" hidden="1" customWidth="1"/>
    <col min="18" max="18" width="1.5546875" style="1" customWidth="1"/>
    <col min="19" max="19" width="9.109375" style="1" customWidth="1"/>
    <col min="20" max="16384" width="12" style="1"/>
  </cols>
  <sheetData>
    <row r="1" spans="1:19" ht="12.9" customHeight="1" x14ac:dyDescent="0.25">
      <c r="A1" s="25"/>
      <c r="B1" s="26"/>
      <c r="C1" s="26"/>
      <c r="D1" s="26"/>
      <c r="E1" s="26"/>
      <c r="F1" s="27"/>
      <c r="G1" s="27"/>
      <c r="H1" s="27"/>
      <c r="I1" s="27"/>
      <c r="J1" s="27"/>
      <c r="K1" s="26"/>
      <c r="L1" s="26"/>
      <c r="M1" s="26"/>
      <c r="N1" s="26"/>
      <c r="O1" s="26"/>
      <c r="P1" s="26"/>
      <c r="Q1" s="26"/>
      <c r="R1" s="27"/>
      <c r="S1" s="28"/>
    </row>
    <row r="2" spans="1:19" ht="12.9" customHeight="1" x14ac:dyDescent="0.25">
      <c r="A2" s="29"/>
      <c r="B2" s="30" t="s">
        <v>23</v>
      </c>
      <c r="C2" s="31"/>
      <c r="D2" s="31"/>
      <c r="E2" s="337"/>
      <c r="F2" s="32"/>
      <c r="G2" s="2"/>
      <c r="H2" s="2"/>
      <c r="I2" s="2"/>
      <c r="J2" s="33"/>
      <c r="K2" s="34" t="s">
        <v>24</v>
      </c>
      <c r="L2" s="305">
        <f>G13</f>
        <v>1</v>
      </c>
      <c r="M2" s="305">
        <f>L2+1</f>
        <v>2</v>
      </c>
      <c r="N2" s="305">
        <f>M2+1</f>
        <v>3</v>
      </c>
      <c r="O2" s="305">
        <f>N2+1</f>
        <v>4</v>
      </c>
      <c r="P2" s="305">
        <f>O2+1</f>
        <v>5</v>
      </c>
      <c r="Q2" s="305">
        <f>P2+1</f>
        <v>6</v>
      </c>
      <c r="R2" s="35"/>
      <c r="S2" s="36"/>
    </row>
    <row r="3" spans="1:19" ht="26.1" customHeight="1" x14ac:dyDescent="0.25">
      <c r="A3" s="29"/>
      <c r="B3" s="37"/>
      <c r="C3" s="38" t="s">
        <v>28</v>
      </c>
      <c r="D3" s="38" t="s">
        <v>29</v>
      </c>
      <c r="E3" s="39" t="s">
        <v>30</v>
      </c>
      <c r="F3" s="40"/>
      <c r="G3" s="2"/>
      <c r="H3" s="2"/>
      <c r="I3" s="2"/>
      <c r="J3" s="41"/>
      <c r="K3" s="345" t="str">
        <f>B21</f>
        <v>High</v>
      </c>
      <c r="L3" s="43">
        <f t="shared" ref="L3:Q3" si="0">SUM(C22:C31)</f>
        <v>3</v>
      </c>
      <c r="M3" s="43">
        <f t="shared" si="0"/>
        <v>0</v>
      </c>
      <c r="N3" s="43">
        <f t="shared" si="0"/>
        <v>0</v>
      </c>
      <c r="O3" s="43">
        <f t="shared" si="0"/>
        <v>0</v>
      </c>
      <c r="P3" s="43">
        <f t="shared" si="0"/>
        <v>0</v>
      </c>
      <c r="Q3" s="44">
        <f t="shared" si="0"/>
        <v>0</v>
      </c>
      <c r="R3" s="45"/>
      <c r="S3" s="46"/>
    </row>
    <row r="4" spans="1:19" ht="12" customHeight="1" x14ac:dyDescent="0.25">
      <c r="A4" s="29"/>
      <c r="B4" s="330" t="s">
        <v>196</v>
      </c>
      <c r="C4" s="331">
        <v>100000</v>
      </c>
      <c r="D4" s="332">
        <v>0.25</v>
      </c>
      <c r="E4" s="47">
        <f t="shared" ref="E4:E13" si="1">C4+(C4*D4)</f>
        <v>125000</v>
      </c>
      <c r="F4" s="48"/>
      <c r="G4" s="2"/>
      <c r="H4" s="2"/>
      <c r="I4" s="2"/>
      <c r="J4" s="49"/>
      <c r="K4" s="346" t="str">
        <f>B37</f>
        <v>Medium</v>
      </c>
      <c r="L4" s="43">
        <f t="shared" ref="L4:Q4" si="2">SUM(C38:C47)</f>
        <v>2</v>
      </c>
      <c r="M4" s="43">
        <f t="shared" si="2"/>
        <v>0</v>
      </c>
      <c r="N4" s="43">
        <f t="shared" si="2"/>
        <v>0</v>
      </c>
      <c r="O4" s="43">
        <f t="shared" si="2"/>
        <v>0</v>
      </c>
      <c r="P4" s="43">
        <f t="shared" si="2"/>
        <v>0</v>
      </c>
      <c r="Q4" s="44">
        <f t="shared" si="2"/>
        <v>0</v>
      </c>
      <c r="R4" s="45"/>
      <c r="S4" s="51"/>
    </row>
    <row r="5" spans="1:19" ht="17.25" customHeight="1" x14ac:dyDescent="0.25">
      <c r="A5" s="29"/>
      <c r="B5" s="330" t="s">
        <v>197</v>
      </c>
      <c r="C5" s="331">
        <v>90000</v>
      </c>
      <c r="D5" s="332">
        <v>0.25</v>
      </c>
      <c r="E5" s="47">
        <f t="shared" si="1"/>
        <v>112500</v>
      </c>
      <c r="F5" s="48"/>
      <c r="G5" s="2"/>
      <c r="H5" s="2"/>
      <c r="I5" s="2"/>
      <c r="J5" s="49"/>
      <c r="K5" s="348" t="str">
        <f>B53</f>
        <v>Low</v>
      </c>
      <c r="L5" s="52">
        <f t="shared" ref="L5:Q5" si="3">SUM(C54:C64)</f>
        <v>1</v>
      </c>
      <c r="M5" s="52">
        <f t="shared" si="3"/>
        <v>0</v>
      </c>
      <c r="N5" s="52">
        <f t="shared" si="3"/>
        <v>0</v>
      </c>
      <c r="O5" s="52">
        <f t="shared" si="3"/>
        <v>0</v>
      </c>
      <c r="P5" s="52">
        <f t="shared" si="3"/>
        <v>0</v>
      </c>
      <c r="Q5" s="53">
        <f t="shared" si="3"/>
        <v>0</v>
      </c>
      <c r="R5" s="45"/>
      <c r="S5" s="36"/>
    </row>
    <row r="6" spans="1:19" ht="12.9" customHeight="1" x14ac:dyDescent="0.25">
      <c r="A6" s="29"/>
      <c r="B6" s="330" t="s">
        <v>198</v>
      </c>
      <c r="C6" s="331">
        <v>80000</v>
      </c>
      <c r="D6" s="332">
        <v>0.25</v>
      </c>
      <c r="E6" s="47">
        <f t="shared" si="1"/>
        <v>100000</v>
      </c>
      <c r="F6" s="48"/>
      <c r="G6" s="2"/>
      <c r="H6" s="2"/>
      <c r="I6" s="2"/>
      <c r="J6" s="54"/>
      <c r="K6" s="55"/>
      <c r="L6" s="55"/>
      <c r="M6" s="55"/>
      <c r="N6" s="55"/>
      <c r="O6" s="55"/>
      <c r="P6" s="55"/>
      <c r="Q6" s="55"/>
      <c r="R6" s="2"/>
      <c r="S6" s="36"/>
    </row>
    <row r="7" spans="1:19" ht="12" customHeight="1" x14ac:dyDescent="0.25">
      <c r="A7" s="29"/>
      <c r="B7" s="330" t="s">
        <v>35</v>
      </c>
      <c r="C7" s="331">
        <v>0</v>
      </c>
      <c r="D7" s="332">
        <v>0.25</v>
      </c>
      <c r="E7" s="47">
        <f t="shared" si="1"/>
        <v>0</v>
      </c>
      <c r="F7" s="48"/>
      <c r="G7" s="2"/>
      <c r="H7" s="2"/>
      <c r="I7" s="2"/>
      <c r="J7" s="49"/>
      <c r="K7" s="63" t="s">
        <v>34</v>
      </c>
      <c r="L7" s="305">
        <f>G13</f>
        <v>1</v>
      </c>
      <c r="M7" s="305">
        <f>L7+1</f>
        <v>2</v>
      </c>
      <c r="N7" s="305">
        <f>M7+1</f>
        <v>3</v>
      </c>
      <c r="O7" s="305">
        <f>N7+1</f>
        <v>4</v>
      </c>
      <c r="P7" s="305">
        <f>O7+1</f>
        <v>5</v>
      </c>
      <c r="Q7" s="305">
        <f>P7+1</f>
        <v>6</v>
      </c>
      <c r="R7" s="35"/>
      <c r="S7" s="56"/>
    </row>
    <row r="8" spans="1:19" ht="12" customHeight="1" x14ac:dyDescent="0.25">
      <c r="A8" s="29"/>
      <c r="B8" s="330" t="s">
        <v>35</v>
      </c>
      <c r="C8" s="331">
        <v>0</v>
      </c>
      <c r="D8" s="332">
        <v>0.25</v>
      </c>
      <c r="E8" s="47">
        <f t="shared" si="1"/>
        <v>0</v>
      </c>
      <c r="F8" s="48"/>
      <c r="G8" s="2"/>
      <c r="H8" s="2"/>
      <c r="I8" s="2"/>
      <c r="J8" s="49"/>
      <c r="K8" s="42" t="str">
        <f>B21</f>
        <v>High</v>
      </c>
      <c r="L8" s="57">
        <f t="shared" ref="L8:Q8" si="4">L32</f>
        <v>337500</v>
      </c>
      <c r="M8" s="57">
        <f t="shared" si="4"/>
        <v>347625</v>
      </c>
      <c r="N8" s="57">
        <f t="shared" si="4"/>
        <v>358053.75</v>
      </c>
      <c r="O8" s="57">
        <f t="shared" si="4"/>
        <v>368795.36249999999</v>
      </c>
      <c r="P8" s="57">
        <f t="shared" si="4"/>
        <v>379859.223375</v>
      </c>
      <c r="Q8" s="58">
        <f t="shared" si="4"/>
        <v>391255.00007625006</v>
      </c>
      <c r="R8" s="45"/>
      <c r="S8" s="56"/>
    </row>
    <row r="9" spans="1:19" ht="12" customHeight="1" x14ac:dyDescent="0.25">
      <c r="A9" s="29"/>
      <c r="B9" s="330" t="s">
        <v>35</v>
      </c>
      <c r="C9" s="331">
        <v>0</v>
      </c>
      <c r="D9" s="332">
        <v>0.25</v>
      </c>
      <c r="E9" s="47">
        <f t="shared" si="1"/>
        <v>0</v>
      </c>
      <c r="F9" s="48"/>
      <c r="G9" s="2"/>
      <c r="H9" s="2"/>
      <c r="I9" s="2"/>
      <c r="J9" s="49"/>
      <c r="K9" s="50" t="str">
        <f>B37</f>
        <v>Medium</v>
      </c>
      <c r="L9" s="57">
        <f t="shared" ref="L9:Q9" si="5">L48</f>
        <v>237500</v>
      </c>
      <c r="M9" s="57">
        <f t="shared" si="5"/>
        <v>244625</v>
      </c>
      <c r="N9" s="57">
        <f t="shared" si="5"/>
        <v>251963.75</v>
      </c>
      <c r="O9" s="57">
        <f t="shared" si="5"/>
        <v>259522.66250000001</v>
      </c>
      <c r="P9" s="57">
        <f t="shared" si="5"/>
        <v>267308.34237500001</v>
      </c>
      <c r="Q9" s="58">
        <f t="shared" si="5"/>
        <v>275327.59264625004</v>
      </c>
      <c r="R9" s="45"/>
      <c r="S9" s="56"/>
    </row>
    <row r="10" spans="1:19" ht="12.9" customHeight="1" x14ac:dyDescent="0.25">
      <c r="A10" s="29"/>
      <c r="B10" s="330" t="s">
        <v>35</v>
      </c>
      <c r="C10" s="331">
        <v>0</v>
      </c>
      <c r="D10" s="332">
        <v>0.25</v>
      </c>
      <c r="E10" s="47">
        <f t="shared" si="1"/>
        <v>0</v>
      </c>
      <c r="F10" s="48"/>
      <c r="G10" s="2"/>
      <c r="H10" s="2"/>
      <c r="I10" s="2"/>
      <c r="J10" s="49"/>
      <c r="K10" s="347" t="str">
        <f>B53</f>
        <v>Low</v>
      </c>
      <c r="L10" s="59">
        <f t="shared" ref="L10:Q10" si="6">L64</f>
        <v>125000</v>
      </c>
      <c r="M10" s="59">
        <f t="shared" si="6"/>
        <v>128750</v>
      </c>
      <c r="N10" s="59">
        <f t="shared" si="6"/>
        <v>132612.5</v>
      </c>
      <c r="O10" s="59">
        <f t="shared" si="6"/>
        <v>136590.875</v>
      </c>
      <c r="P10" s="59">
        <f t="shared" si="6"/>
        <v>140688.60125000001</v>
      </c>
      <c r="Q10" s="60">
        <f t="shared" si="6"/>
        <v>144909.2592875</v>
      </c>
      <c r="R10" s="45"/>
      <c r="S10" s="56"/>
    </row>
    <row r="11" spans="1:19" ht="12.9" customHeight="1" x14ac:dyDescent="0.25">
      <c r="A11" s="29"/>
      <c r="B11" s="330" t="s">
        <v>35</v>
      </c>
      <c r="C11" s="331">
        <v>0</v>
      </c>
      <c r="D11" s="332">
        <v>0.25</v>
      </c>
      <c r="E11" s="47">
        <f t="shared" si="1"/>
        <v>0</v>
      </c>
      <c r="F11" s="61"/>
      <c r="G11" s="2"/>
      <c r="H11" s="2"/>
      <c r="I11" s="2"/>
      <c r="J11" s="54"/>
      <c r="K11" s="55"/>
      <c r="L11" s="55"/>
      <c r="M11" s="55"/>
      <c r="N11" s="55"/>
      <c r="O11" s="55"/>
      <c r="P11" s="55"/>
      <c r="Q11" s="55"/>
      <c r="R11" s="2"/>
      <c r="S11" s="56"/>
    </row>
    <row r="12" spans="1:19" ht="27" customHeight="1" x14ac:dyDescent="0.25">
      <c r="A12" s="29"/>
      <c r="B12" s="333" t="s">
        <v>35</v>
      </c>
      <c r="C12" s="331">
        <v>0</v>
      </c>
      <c r="D12" s="332">
        <v>0.25</v>
      </c>
      <c r="E12" s="47">
        <f t="shared" si="1"/>
        <v>0</v>
      </c>
      <c r="F12" s="48"/>
      <c r="G12" s="62" t="s">
        <v>36</v>
      </c>
      <c r="H12" s="2"/>
      <c r="I12" s="62" t="s">
        <v>37</v>
      </c>
      <c r="J12" s="49"/>
      <c r="K12" s="63" t="s">
        <v>38</v>
      </c>
      <c r="L12" s="305">
        <f>G13</f>
        <v>1</v>
      </c>
      <c r="M12" s="305">
        <f>L12+1</f>
        <v>2</v>
      </c>
      <c r="N12" s="305">
        <f>M12+1</f>
        <v>3</v>
      </c>
      <c r="O12" s="305">
        <f>N12+1</f>
        <v>4</v>
      </c>
      <c r="P12" s="305">
        <f>O12+1</f>
        <v>5</v>
      </c>
      <c r="Q12" s="305">
        <f>P12+1</f>
        <v>6</v>
      </c>
      <c r="R12" s="35"/>
      <c r="S12" s="56"/>
    </row>
    <row r="13" spans="1:19" ht="12.9" customHeight="1" x14ac:dyDescent="0.25">
      <c r="A13" s="29"/>
      <c r="B13" s="333" t="s">
        <v>35</v>
      </c>
      <c r="C13" s="331">
        <v>0</v>
      </c>
      <c r="D13" s="332">
        <v>0.25</v>
      </c>
      <c r="E13" s="47">
        <f t="shared" si="1"/>
        <v>0</v>
      </c>
      <c r="F13" s="64"/>
      <c r="G13" s="336">
        <v>1</v>
      </c>
      <c r="H13" s="65"/>
      <c r="I13" s="335">
        <v>0.03</v>
      </c>
      <c r="J13" s="65"/>
      <c r="K13" s="66" t="s">
        <v>39</v>
      </c>
      <c r="L13" s="67">
        <f>VLOOKUP('Output Scenarios'!$E$5,$K$3:$M$5,2,FALSE)</f>
        <v>3</v>
      </c>
      <c r="M13" s="67">
        <f>L13+VLOOKUP('Output Scenarios'!$E$5,$K$3:$Q$5,3,FALSE)</f>
        <v>3</v>
      </c>
      <c r="N13" s="67">
        <f>M13+VLOOKUP('Output Scenarios'!$E$5,$K$3:$Q$5,4,FALSE)</f>
        <v>3</v>
      </c>
      <c r="O13" s="67">
        <f>N13+VLOOKUP('Output Scenarios'!$E$5,$K$3:$Q$5,5,FALSE)</f>
        <v>3</v>
      </c>
      <c r="P13" s="67">
        <f>O13+VLOOKUP('Output Scenarios'!$E$5,$K$3:$Q$5,6,FALSE)</f>
        <v>3</v>
      </c>
      <c r="Q13" s="68">
        <f>P13+VLOOKUP('Output Scenarios'!$E$5,$K$3:$Q$5,7,FALSE)</f>
        <v>3</v>
      </c>
      <c r="R13" s="45"/>
      <c r="S13" s="56"/>
    </row>
    <row r="14" spans="1:19" ht="12.9" customHeight="1" x14ac:dyDescent="0.25">
      <c r="A14" s="29"/>
      <c r="B14" s="69"/>
      <c r="C14" s="70"/>
      <c r="D14" s="71"/>
      <c r="E14" s="72"/>
      <c r="F14" s="73"/>
      <c r="G14" s="74"/>
      <c r="H14" s="2"/>
      <c r="I14" s="75"/>
      <c r="J14" s="76"/>
      <c r="K14" s="77" t="s">
        <v>40</v>
      </c>
      <c r="L14" s="78">
        <f>VLOOKUP('Output Scenarios'!$E$5,$K$8:$Q$10,2,FALSE)</f>
        <v>337500</v>
      </c>
      <c r="M14" s="78">
        <f>VLOOKUP('Output Scenarios'!$E$5,$K$8:$Q$10,3,FALSE)</f>
        <v>347625</v>
      </c>
      <c r="N14" s="78">
        <f>VLOOKUP('Output Scenarios'!$E$5,$K$8:$Q$10,4,FALSE)</f>
        <v>358053.75</v>
      </c>
      <c r="O14" s="78">
        <f>VLOOKUP('Output Scenarios'!$E$5,$K$8:$Q$10,5,FALSE)</f>
        <v>368795.36249999999</v>
      </c>
      <c r="P14" s="78">
        <f>VLOOKUP('Output Scenarios'!$E$5,$K$8:$Q$10,6,FALSE)</f>
        <v>379859.223375</v>
      </c>
      <c r="Q14" s="79">
        <f>VLOOKUP('Output Scenarios'!$E$5,$K$8:$Q$10,7,FALSE)</f>
        <v>391255.00007625006</v>
      </c>
      <c r="R14" s="45"/>
      <c r="S14" s="80"/>
    </row>
    <row r="15" spans="1:19" ht="12" customHeight="1" x14ac:dyDescent="0.25">
      <c r="A15" s="81"/>
      <c r="B15" s="82"/>
      <c r="C15" s="83"/>
      <c r="D15" s="84"/>
      <c r="E15" s="85"/>
      <c r="F15" s="86"/>
      <c r="G15" s="87"/>
      <c r="H15" s="2"/>
      <c r="I15" s="88"/>
      <c r="J15" s="89"/>
      <c r="K15" s="82"/>
      <c r="L15" s="90"/>
      <c r="M15" s="90"/>
      <c r="N15" s="90"/>
      <c r="O15" s="90"/>
      <c r="P15" s="90"/>
      <c r="Q15" s="90"/>
      <c r="R15" s="2"/>
      <c r="S15" s="80"/>
    </row>
    <row r="16" spans="1:19" ht="12" customHeight="1" x14ac:dyDescent="0.25">
      <c r="A16" s="81"/>
      <c r="B16" s="2"/>
      <c r="C16" s="91"/>
      <c r="D16" s="89"/>
      <c r="E16" s="86"/>
      <c r="F16" s="86"/>
      <c r="G16" s="87"/>
      <c r="H16" s="2"/>
      <c r="I16" s="88"/>
      <c r="J16" s="89"/>
      <c r="K16" s="2"/>
      <c r="L16" s="92"/>
      <c r="M16" s="92"/>
      <c r="N16" s="92"/>
      <c r="O16" s="92"/>
      <c r="P16" s="92"/>
      <c r="Q16" s="92"/>
      <c r="R16" s="2"/>
      <c r="S16" s="80"/>
    </row>
    <row r="17" spans="1:19" ht="12" customHeight="1" x14ac:dyDescent="0.25">
      <c r="A17" s="81"/>
      <c r="B17" s="2"/>
      <c r="C17" s="2"/>
      <c r="D17" s="2"/>
      <c r="E17" s="2"/>
      <c r="F17" s="2"/>
      <c r="G17" s="93"/>
      <c r="H17" s="2"/>
      <c r="I17" s="2"/>
      <c r="J17" s="2"/>
      <c r="K17" s="2"/>
      <c r="L17" s="94"/>
      <c r="M17" s="94"/>
      <c r="N17" s="94"/>
      <c r="O17" s="94"/>
      <c r="P17" s="94"/>
      <c r="Q17" s="94"/>
      <c r="R17" s="2"/>
      <c r="S17" s="80"/>
    </row>
    <row r="18" spans="1:19" ht="12.9" customHeight="1" x14ac:dyDescent="0.25">
      <c r="A18" s="81"/>
      <c r="B18" s="95"/>
      <c r="C18" s="95"/>
      <c r="D18" s="95"/>
      <c r="E18" s="95"/>
      <c r="F18" s="95"/>
      <c r="G18" s="95"/>
      <c r="H18" s="95"/>
      <c r="I18" s="2"/>
      <c r="J18" s="2"/>
      <c r="K18" s="95"/>
      <c r="L18" s="95"/>
      <c r="M18" s="95"/>
      <c r="N18" s="95"/>
      <c r="O18" s="95"/>
      <c r="P18" s="95"/>
      <c r="Q18" s="95"/>
      <c r="R18" s="2"/>
      <c r="S18" s="80"/>
    </row>
    <row r="19" spans="1:19" ht="21" customHeight="1" x14ac:dyDescent="0.25">
      <c r="A19" s="96"/>
      <c r="B19" s="97" t="s">
        <v>41</v>
      </c>
      <c r="C19" s="98"/>
      <c r="D19" s="99"/>
      <c r="E19" s="99"/>
      <c r="F19" s="99"/>
      <c r="G19" s="99"/>
      <c r="H19" s="100"/>
      <c r="I19" s="101"/>
      <c r="J19" s="102"/>
      <c r="K19" s="103" t="s">
        <v>42</v>
      </c>
      <c r="L19" s="104"/>
      <c r="M19" s="104"/>
      <c r="N19" s="104"/>
      <c r="O19" s="104"/>
      <c r="P19" s="104"/>
      <c r="Q19" s="104"/>
      <c r="R19" s="105"/>
      <c r="S19" s="106"/>
    </row>
    <row r="20" spans="1:19" ht="12" customHeight="1" x14ac:dyDescent="0.25">
      <c r="A20" s="29"/>
      <c r="B20" s="349"/>
      <c r="C20" s="350">
        <f>G13</f>
        <v>1</v>
      </c>
      <c r="D20" s="350">
        <f>C20+1</f>
        <v>2</v>
      </c>
      <c r="E20" s="350">
        <f>D20+1</f>
        <v>3</v>
      </c>
      <c r="F20" s="350">
        <f>E20+1</f>
        <v>4</v>
      </c>
      <c r="G20" s="350">
        <f>F20+1</f>
        <v>5</v>
      </c>
      <c r="H20" s="304">
        <f>G20+1</f>
        <v>6</v>
      </c>
      <c r="I20" s="107"/>
      <c r="J20" s="33"/>
      <c r="K20" s="353"/>
      <c r="L20" s="354">
        <f>G13</f>
        <v>1</v>
      </c>
      <c r="M20" s="354">
        <f>L20+1</f>
        <v>2</v>
      </c>
      <c r="N20" s="354">
        <f>M20+1</f>
        <v>3</v>
      </c>
      <c r="O20" s="354">
        <f>N20+1</f>
        <v>4</v>
      </c>
      <c r="P20" s="354">
        <f>O20+1</f>
        <v>5</v>
      </c>
      <c r="Q20" s="306">
        <f>P20+1</f>
        <v>6</v>
      </c>
      <c r="R20" s="107"/>
      <c r="S20" s="80"/>
    </row>
    <row r="21" spans="1:19" ht="12" customHeight="1" x14ac:dyDescent="0.25">
      <c r="A21" s="29"/>
      <c r="B21" s="351" t="s">
        <v>31</v>
      </c>
      <c r="C21" s="352"/>
      <c r="D21" s="352"/>
      <c r="E21" s="352"/>
      <c r="F21" s="352"/>
      <c r="G21" s="352"/>
      <c r="H21" s="108"/>
      <c r="I21" s="107"/>
      <c r="J21" s="109"/>
      <c r="K21" s="351" t="str">
        <f>B21</f>
        <v>High</v>
      </c>
      <c r="L21" s="355"/>
      <c r="M21" s="355"/>
      <c r="N21" s="356"/>
      <c r="O21" s="355"/>
      <c r="P21" s="355"/>
      <c r="Q21" s="110"/>
      <c r="R21" s="107"/>
      <c r="S21" s="80"/>
    </row>
    <row r="22" spans="1:19" ht="12" customHeight="1" x14ac:dyDescent="0.25">
      <c r="A22" s="29"/>
      <c r="B22" s="111" t="str">
        <f t="shared" ref="B22:B31" si="7">B4</f>
        <v>Executive Director</v>
      </c>
      <c r="C22" s="334">
        <v>1</v>
      </c>
      <c r="D22" s="334"/>
      <c r="E22" s="334"/>
      <c r="F22" s="334">
        <v>0</v>
      </c>
      <c r="G22" s="334">
        <v>0</v>
      </c>
      <c r="H22" s="112">
        <v>0</v>
      </c>
      <c r="I22" s="107"/>
      <c r="J22" s="33"/>
      <c r="K22" s="111" t="str">
        <f t="shared" ref="K22:K31" si="8">B4</f>
        <v>Executive Director</v>
      </c>
      <c r="L22" s="43">
        <f t="shared" ref="L22:L31" si="9">C22*$E4</f>
        <v>125000</v>
      </c>
      <c r="M22" s="43">
        <f t="shared" ref="M22:M31" si="10">((L22*(1+$I$13))+(D22*$E4*(1+$I$13)^(M$20-$L$20)))</f>
        <v>128750</v>
      </c>
      <c r="N22" s="43">
        <f t="shared" ref="N22:N31" si="11">((M22*(1+$I$13))+(E22*$E4*(1+$I$13)^(N$20-$L$20)))</f>
        <v>132612.5</v>
      </c>
      <c r="O22" s="43">
        <f t="shared" ref="O22:O31" si="12">((N22*(1+$I$13))+(F22*$E4*(1+$I$13)^(O$20-$L$20)))</f>
        <v>136590.875</v>
      </c>
      <c r="P22" s="43">
        <f t="shared" ref="P22:P31" si="13">((O22*(1+$I$13))+(G22*$E4*(1+$I$13)^(P$20-$L$20)))</f>
        <v>140688.60125000001</v>
      </c>
      <c r="Q22" s="44">
        <f t="shared" ref="Q22:Q31" si="14">((P22*(1+$I$13))+(H22*$E4*(1+$I$13)^(Q$20-$L$20)))</f>
        <v>144909.2592875</v>
      </c>
      <c r="R22" s="107"/>
      <c r="S22" s="80"/>
    </row>
    <row r="23" spans="1:19" ht="12" customHeight="1" x14ac:dyDescent="0.25">
      <c r="A23" s="29"/>
      <c r="B23" s="111" t="str">
        <f t="shared" si="7"/>
        <v>Development Director</v>
      </c>
      <c r="C23" s="334">
        <v>1</v>
      </c>
      <c r="D23" s="334"/>
      <c r="E23" s="334"/>
      <c r="F23" s="334">
        <v>0</v>
      </c>
      <c r="G23" s="334">
        <v>0</v>
      </c>
      <c r="H23" s="112">
        <v>0</v>
      </c>
      <c r="I23" s="107"/>
      <c r="J23" s="113"/>
      <c r="K23" s="111" t="str">
        <f t="shared" si="8"/>
        <v>Development Director</v>
      </c>
      <c r="L23" s="43">
        <f t="shared" si="9"/>
        <v>112500</v>
      </c>
      <c r="M23" s="43">
        <f t="shared" si="10"/>
        <v>115875</v>
      </c>
      <c r="N23" s="43">
        <f t="shared" si="11"/>
        <v>119351.25</v>
      </c>
      <c r="O23" s="43">
        <f t="shared" si="12"/>
        <v>122931.78750000001</v>
      </c>
      <c r="P23" s="43">
        <f t="shared" si="13"/>
        <v>126619.74112500002</v>
      </c>
      <c r="Q23" s="44">
        <f t="shared" si="14"/>
        <v>130418.33335875002</v>
      </c>
      <c r="R23" s="107"/>
      <c r="S23" s="80"/>
    </row>
    <row r="24" spans="1:19" ht="12" customHeight="1" x14ac:dyDescent="0.25">
      <c r="A24" s="29"/>
      <c r="B24" s="111" t="str">
        <f t="shared" si="7"/>
        <v>Program Manager</v>
      </c>
      <c r="C24" s="334">
        <v>1</v>
      </c>
      <c r="D24" s="334"/>
      <c r="E24" s="334"/>
      <c r="F24" s="334">
        <v>0</v>
      </c>
      <c r="G24" s="334">
        <v>0</v>
      </c>
      <c r="H24" s="112">
        <v>0</v>
      </c>
      <c r="I24" s="107"/>
      <c r="J24" s="113"/>
      <c r="K24" s="111" t="str">
        <f t="shared" si="8"/>
        <v>Program Manager</v>
      </c>
      <c r="L24" s="43">
        <f t="shared" si="9"/>
        <v>100000</v>
      </c>
      <c r="M24" s="43">
        <f t="shared" si="10"/>
        <v>103000</v>
      </c>
      <c r="N24" s="43">
        <f t="shared" si="11"/>
        <v>106090</v>
      </c>
      <c r="O24" s="43">
        <f t="shared" si="12"/>
        <v>109272.7</v>
      </c>
      <c r="P24" s="43">
        <f t="shared" si="13"/>
        <v>112550.88099999999</v>
      </c>
      <c r="Q24" s="44">
        <f t="shared" si="14"/>
        <v>115927.40742999999</v>
      </c>
      <c r="R24" s="107"/>
      <c r="S24" s="80"/>
    </row>
    <row r="25" spans="1:19" ht="12" customHeight="1" x14ac:dyDescent="0.25">
      <c r="A25" s="29"/>
      <c r="B25" s="111" t="str">
        <f t="shared" si="7"/>
        <v>Name</v>
      </c>
      <c r="C25" s="334"/>
      <c r="D25" s="334"/>
      <c r="E25" s="334"/>
      <c r="F25" s="334">
        <v>0</v>
      </c>
      <c r="G25" s="334">
        <v>0</v>
      </c>
      <c r="H25" s="112">
        <v>0</v>
      </c>
      <c r="I25" s="107"/>
      <c r="J25" s="113"/>
      <c r="K25" s="111" t="str">
        <f t="shared" si="8"/>
        <v>Name</v>
      </c>
      <c r="L25" s="43">
        <f t="shared" si="9"/>
        <v>0</v>
      </c>
      <c r="M25" s="43">
        <f t="shared" si="10"/>
        <v>0</v>
      </c>
      <c r="N25" s="43">
        <f t="shared" si="11"/>
        <v>0</v>
      </c>
      <c r="O25" s="43">
        <f t="shared" si="12"/>
        <v>0</v>
      </c>
      <c r="P25" s="43">
        <f t="shared" si="13"/>
        <v>0</v>
      </c>
      <c r="Q25" s="44">
        <f t="shared" si="14"/>
        <v>0</v>
      </c>
      <c r="R25" s="107"/>
      <c r="S25" s="80"/>
    </row>
    <row r="26" spans="1:19" ht="12" customHeight="1" x14ac:dyDescent="0.25">
      <c r="A26" s="29"/>
      <c r="B26" s="111" t="str">
        <f t="shared" si="7"/>
        <v>Name</v>
      </c>
      <c r="C26" s="334"/>
      <c r="D26" s="334"/>
      <c r="E26" s="334"/>
      <c r="F26" s="334">
        <v>0</v>
      </c>
      <c r="G26" s="334">
        <v>0</v>
      </c>
      <c r="H26" s="112">
        <v>0</v>
      </c>
      <c r="I26" s="107"/>
      <c r="J26" s="113"/>
      <c r="K26" s="111" t="str">
        <f t="shared" si="8"/>
        <v>Name</v>
      </c>
      <c r="L26" s="43">
        <f t="shared" si="9"/>
        <v>0</v>
      </c>
      <c r="M26" s="43">
        <f t="shared" si="10"/>
        <v>0</v>
      </c>
      <c r="N26" s="43">
        <f t="shared" si="11"/>
        <v>0</v>
      </c>
      <c r="O26" s="43">
        <f t="shared" si="12"/>
        <v>0</v>
      </c>
      <c r="P26" s="43">
        <f t="shared" si="13"/>
        <v>0</v>
      </c>
      <c r="Q26" s="44">
        <f t="shared" si="14"/>
        <v>0</v>
      </c>
      <c r="R26" s="107"/>
      <c r="S26" s="80"/>
    </row>
    <row r="27" spans="1:19" ht="12" customHeight="1" x14ac:dyDescent="0.25">
      <c r="A27" s="29"/>
      <c r="B27" s="111" t="str">
        <f t="shared" si="7"/>
        <v>Name</v>
      </c>
      <c r="C27" s="334"/>
      <c r="D27" s="334"/>
      <c r="E27" s="334"/>
      <c r="F27" s="334">
        <v>0</v>
      </c>
      <c r="G27" s="334">
        <v>0</v>
      </c>
      <c r="H27" s="112">
        <v>0</v>
      </c>
      <c r="I27" s="107"/>
      <c r="J27" s="113"/>
      <c r="K27" s="111" t="str">
        <f t="shared" si="8"/>
        <v>Name</v>
      </c>
      <c r="L27" s="43">
        <f t="shared" si="9"/>
        <v>0</v>
      </c>
      <c r="M27" s="43">
        <f t="shared" si="10"/>
        <v>0</v>
      </c>
      <c r="N27" s="43">
        <f t="shared" si="11"/>
        <v>0</v>
      </c>
      <c r="O27" s="43">
        <f t="shared" si="12"/>
        <v>0</v>
      </c>
      <c r="P27" s="43">
        <f t="shared" si="13"/>
        <v>0</v>
      </c>
      <c r="Q27" s="44">
        <f t="shared" si="14"/>
        <v>0</v>
      </c>
      <c r="R27" s="107"/>
      <c r="S27" s="80"/>
    </row>
    <row r="28" spans="1:19" ht="12" customHeight="1" x14ac:dyDescent="0.25">
      <c r="A28" s="29"/>
      <c r="B28" s="111" t="str">
        <f t="shared" si="7"/>
        <v>Name</v>
      </c>
      <c r="C28" s="334"/>
      <c r="D28" s="334"/>
      <c r="E28" s="334"/>
      <c r="F28" s="334">
        <v>0</v>
      </c>
      <c r="G28" s="334">
        <v>0</v>
      </c>
      <c r="H28" s="112">
        <v>0</v>
      </c>
      <c r="I28" s="107"/>
      <c r="J28" s="113"/>
      <c r="K28" s="111" t="str">
        <f t="shared" si="8"/>
        <v>Name</v>
      </c>
      <c r="L28" s="43">
        <f t="shared" si="9"/>
        <v>0</v>
      </c>
      <c r="M28" s="43">
        <f t="shared" si="10"/>
        <v>0</v>
      </c>
      <c r="N28" s="43">
        <f t="shared" si="11"/>
        <v>0</v>
      </c>
      <c r="O28" s="43">
        <f t="shared" si="12"/>
        <v>0</v>
      </c>
      <c r="P28" s="43">
        <f t="shared" si="13"/>
        <v>0</v>
      </c>
      <c r="Q28" s="44">
        <f t="shared" si="14"/>
        <v>0</v>
      </c>
      <c r="R28" s="107"/>
      <c r="S28" s="80"/>
    </row>
    <row r="29" spans="1:19" ht="12" customHeight="1" x14ac:dyDescent="0.25">
      <c r="A29" s="29"/>
      <c r="B29" s="111" t="str">
        <f t="shared" si="7"/>
        <v>Name</v>
      </c>
      <c r="C29" s="334"/>
      <c r="D29" s="334"/>
      <c r="E29" s="334"/>
      <c r="F29" s="334">
        <v>0</v>
      </c>
      <c r="G29" s="334">
        <v>0</v>
      </c>
      <c r="H29" s="112">
        <v>0</v>
      </c>
      <c r="I29" s="107"/>
      <c r="J29" s="114"/>
      <c r="K29" s="111" t="str">
        <f t="shared" si="8"/>
        <v>Name</v>
      </c>
      <c r="L29" s="43">
        <f t="shared" si="9"/>
        <v>0</v>
      </c>
      <c r="M29" s="43">
        <f t="shared" si="10"/>
        <v>0</v>
      </c>
      <c r="N29" s="43">
        <f t="shared" si="11"/>
        <v>0</v>
      </c>
      <c r="O29" s="43">
        <f t="shared" si="12"/>
        <v>0</v>
      </c>
      <c r="P29" s="43">
        <f t="shared" si="13"/>
        <v>0</v>
      </c>
      <c r="Q29" s="44">
        <f t="shared" si="14"/>
        <v>0</v>
      </c>
      <c r="R29" s="107"/>
      <c r="S29" s="80"/>
    </row>
    <row r="30" spans="1:19" ht="12" customHeight="1" x14ac:dyDescent="0.25">
      <c r="A30" s="29"/>
      <c r="B30" s="111" t="str">
        <f t="shared" si="7"/>
        <v>Name</v>
      </c>
      <c r="C30" s="334"/>
      <c r="D30" s="334"/>
      <c r="E30" s="334"/>
      <c r="F30" s="334">
        <v>0</v>
      </c>
      <c r="G30" s="334">
        <v>0</v>
      </c>
      <c r="H30" s="112">
        <v>0</v>
      </c>
      <c r="I30" s="107"/>
      <c r="J30" s="113"/>
      <c r="K30" s="111" t="str">
        <f t="shared" si="8"/>
        <v>Name</v>
      </c>
      <c r="L30" s="43">
        <f t="shared" si="9"/>
        <v>0</v>
      </c>
      <c r="M30" s="43">
        <f t="shared" si="10"/>
        <v>0</v>
      </c>
      <c r="N30" s="43">
        <f t="shared" si="11"/>
        <v>0</v>
      </c>
      <c r="O30" s="43">
        <f t="shared" si="12"/>
        <v>0</v>
      </c>
      <c r="P30" s="43">
        <f t="shared" si="13"/>
        <v>0</v>
      </c>
      <c r="Q30" s="44">
        <f t="shared" si="14"/>
        <v>0</v>
      </c>
      <c r="R30" s="107"/>
      <c r="S30" s="80"/>
    </row>
    <row r="31" spans="1:19" ht="12" customHeight="1" x14ac:dyDescent="0.25">
      <c r="A31" s="29"/>
      <c r="B31" s="111" t="str">
        <f t="shared" si="7"/>
        <v>Name</v>
      </c>
      <c r="C31" s="334"/>
      <c r="D31" s="334"/>
      <c r="E31" s="334"/>
      <c r="F31" s="334">
        <v>0</v>
      </c>
      <c r="G31" s="334">
        <v>0</v>
      </c>
      <c r="H31" s="112">
        <v>0</v>
      </c>
      <c r="I31" s="107"/>
      <c r="J31" s="113"/>
      <c r="K31" s="111" t="str">
        <f t="shared" si="8"/>
        <v>Name</v>
      </c>
      <c r="L31" s="43">
        <f t="shared" si="9"/>
        <v>0</v>
      </c>
      <c r="M31" s="43">
        <f t="shared" si="10"/>
        <v>0</v>
      </c>
      <c r="N31" s="43">
        <f t="shared" si="11"/>
        <v>0</v>
      </c>
      <c r="O31" s="43">
        <f t="shared" si="12"/>
        <v>0</v>
      </c>
      <c r="P31" s="43">
        <f t="shared" si="13"/>
        <v>0</v>
      </c>
      <c r="Q31" s="44">
        <f t="shared" si="14"/>
        <v>0</v>
      </c>
      <c r="R31" s="107"/>
      <c r="S31" s="80"/>
    </row>
    <row r="32" spans="1:19" ht="12" customHeight="1" x14ac:dyDescent="0.25">
      <c r="A32" s="29"/>
      <c r="B32" s="45"/>
      <c r="C32" s="115"/>
      <c r="D32" s="115"/>
      <c r="E32" s="115"/>
      <c r="F32" s="115"/>
      <c r="G32" s="115"/>
      <c r="H32" s="116"/>
      <c r="I32" s="107"/>
      <c r="J32" s="33"/>
      <c r="K32" s="117" t="s">
        <v>43</v>
      </c>
      <c r="L32" s="118">
        <f t="shared" ref="L32:Q32" si="15">SUM(L22:L31)</f>
        <v>337500</v>
      </c>
      <c r="M32" s="118">
        <f t="shared" si="15"/>
        <v>347625</v>
      </c>
      <c r="N32" s="118">
        <f t="shared" si="15"/>
        <v>358053.75</v>
      </c>
      <c r="O32" s="118">
        <f t="shared" si="15"/>
        <v>368795.36249999999</v>
      </c>
      <c r="P32" s="118">
        <f t="shared" si="15"/>
        <v>379859.223375</v>
      </c>
      <c r="Q32" s="119">
        <f t="shared" si="15"/>
        <v>391255.00007625006</v>
      </c>
      <c r="R32" s="107"/>
      <c r="S32" s="80"/>
    </row>
    <row r="33" spans="1:19" ht="12.9" customHeight="1" x14ac:dyDescent="0.25">
      <c r="A33" s="29"/>
      <c r="B33" s="120"/>
      <c r="C33" s="95"/>
      <c r="D33" s="95"/>
      <c r="E33" s="95"/>
      <c r="F33" s="95"/>
      <c r="G33" s="95"/>
      <c r="H33" s="121"/>
      <c r="I33" s="107"/>
      <c r="J33" s="33"/>
      <c r="K33" s="120"/>
      <c r="L33" s="122"/>
      <c r="M33" s="122"/>
      <c r="N33" s="122"/>
      <c r="O33" s="122"/>
      <c r="P33" s="122"/>
      <c r="Q33" s="123"/>
      <c r="R33" s="107"/>
      <c r="S33" s="80"/>
    </row>
    <row r="34" spans="1:19" ht="12" customHeight="1" x14ac:dyDescent="0.25">
      <c r="A34" s="81"/>
      <c r="B34" s="82"/>
      <c r="C34" s="82"/>
      <c r="D34" s="82"/>
      <c r="E34" s="82"/>
      <c r="F34" s="82"/>
      <c r="G34" s="82"/>
      <c r="H34" s="82"/>
      <c r="I34" s="93"/>
      <c r="J34" s="2"/>
      <c r="K34" s="82"/>
      <c r="L34" s="124"/>
      <c r="M34" s="124"/>
      <c r="N34" s="124"/>
      <c r="O34" s="124"/>
      <c r="P34" s="124"/>
      <c r="Q34" s="124"/>
      <c r="R34" s="93"/>
      <c r="S34" s="80"/>
    </row>
    <row r="35" spans="1:19" ht="12.9" customHeight="1" x14ac:dyDescent="0.25">
      <c r="A35" s="81"/>
      <c r="B35" s="95"/>
      <c r="C35" s="95"/>
      <c r="D35" s="95"/>
      <c r="E35" s="95"/>
      <c r="F35" s="95"/>
      <c r="G35" s="95"/>
      <c r="H35" s="95"/>
      <c r="I35" s="2"/>
      <c r="J35" s="2"/>
      <c r="K35" s="95"/>
      <c r="L35" s="122"/>
      <c r="M35" s="122"/>
      <c r="N35" s="122"/>
      <c r="O35" s="122"/>
      <c r="P35" s="122"/>
      <c r="Q35" s="122"/>
      <c r="R35" s="2"/>
      <c r="S35" s="80"/>
    </row>
    <row r="36" spans="1:19" ht="12" customHeight="1" x14ac:dyDescent="0.25">
      <c r="A36" s="29"/>
      <c r="B36" s="357"/>
      <c r="C36" s="358">
        <f>G13</f>
        <v>1</v>
      </c>
      <c r="D36" s="358">
        <f>C36+1</f>
        <v>2</v>
      </c>
      <c r="E36" s="358">
        <f>D36+1</f>
        <v>3</v>
      </c>
      <c r="F36" s="358">
        <f>E36+1</f>
        <v>4</v>
      </c>
      <c r="G36" s="358">
        <f>F36+1</f>
        <v>5</v>
      </c>
      <c r="H36" s="307">
        <f>G36+1</f>
        <v>6</v>
      </c>
      <c r="I36" s="45"/>
      <c r="J36" s="33"/>
      <c r="K36" s="357"/>
      <c r="L36" s="358">
        <f>G13</f>
        <v>1</v>
      </c>
      <c r="M36" s="358">
        <f>L36+1</f>
        <v>2</v>
      </c>
      <c r="N36" s="358">
        <f>M36+1</f>
        <v>3</v>
      </c>
      <c r="O36" s="358">
        <f>N36+1</f>
        <v>4</v>
      </c>
      <c r="P36" s="358">
        <f>O36+1</f>
        <v>5</v>
      </c>
      <c r="Q36" s="307">
        <f>P36+1</f>
        <v>6</v>
      </c>
      <c r="R36" s="2"/>
      <c r="S36" s="80"/>
    </row>
    <row r="37" spans="1:19" ht="12" customHeight="1" x14ac:dyDescent="0.25">
      <c r="A37" s="29"/>
      <c r="B37" s="359" t="s">
        <v>32</v>
      </c>
      <c r="C37" s="360"/>
      <c r="D37" s="360"/>
      <c r="E37" s="360"/>
      <c r="F37" s="360"/>
      <c r="G37" s="360"/>
      <c r="H37" s="125"/>
      <c r="I37" s="107"/>
      <c r="J37" s="33"/>
      <c r="K37" s="359" t="str">
        <f>B37</f>
        <v>Medium</v>
      </c>
      <c r="L37" s="361"/>
      <c r="M37" s="361"/>
      <c r="N37" s="361"/>
      <c r="O37" s="361"/>
      <c r="P37" s="361"/>
      <c r="Q37" s="126"/>
      <c r="R37" s="107"/>
      <c r="S37" s="80"/>
    </row>
    <row r="38" spans="1:19" ht="12" customHeight="1" x14ac:dyDescent="0.25">
      <c r="A38" s="29"/>
      <c r="B38" s="111" t="str">
        <f t="shared" ref="B38:B47" si="16">B4</f>
        <v>Executive Director</v>
      </c>
      <c r="C38" s="334">
        <v>1</v>
      </c>
      <c r="D38" s="334"/>
      <c r="E38" s="334"/>
      <c r="F38" s="334"/>
      <c r="G38" s="334"/>
      <c r="H38" s="112">
        <v>0</v>
      </c>
      <c r="I38" s="107"/>
      <c r="J38" s="33"/>
      <c r="K38" s="111" t="str">
        <f t="shared" ref="K38:K47" si="17">B4</f>
        <v>Executive Director</v>
      </c>
      <c r="L38" s="43">
        <f t="shared" ref="L38:L47" si="18">C38*$E4</f>
        <v>125000</v>
      </c>
      <c r="M38" s="43">
        <f t="shared" ref="M38:M47" si="19">((L38*(1+$I$13))+(D38*$E4*(1+$I$13)^(M$20-$L$20)))</f>
        <v>128750</v>
      </c>
      <c r="N38" s="43">
        <f t="shared" ref="N38:N47" si="20">((M38*(1+$I$13))+(E38*$E4*(1+$I$13)^(N$20-$L$20)))</f>
        <v>132612.5</v>
      </c>
      <c r="O38" s="43">
        <f t="shared" ref="O38:O47" si="21">((N38*(1+$I$13))+(F38*$E4*(1+$I$13)^(O$20-$L$20)))</f>
        <v>136590.875</v>
      </c>
      <c r="P38" s="43">
        <f t="shared" ref="P38:P47" si="22">((O38*(1+$I$13))+(G38*$E4*(1+$I$13)^(P$20-$L$20)))</f>
        <v>140688.60125000001</v>
      </c>
      <c r="Q38" s="43">
        <f t="shared" ref="Q38:Q47" si="23">((P38*(1+$I$13))+(H38*$E4*(1+$I$13)^(Q$20-$L$20)))</f>
        <v>144909.2592875</v>
      </c>
      <c r="R38" s="127"/>
      <c r="S38" s="80"/>
    </row>
    <row r="39" spans="1:19" ht="12.9" customHeight="1" x14ac:dyDescent="0.25">
      <c r="A39" s="29"/>
      <c r="B39" s="111" t="str">
        <f t="shared" si="16"/>
        <v>Development Director</v>
      </c>
      <c r="C39" s="334">
        <v>1</v>
      </c>
      <c r="D39" s="334"/>
      <c r="E39" s="334"/>
      <c r="F39" s="334"/>
      <c r="G39" s="334"/>
      <c r="H39" s="112">
        <v>0</v>
      </c>
      <c r="I39" s="107"/>
      <c r="J39" s="33"/>
      <c r="K39" s="111" t="str">
        <f t="shared" si="17"/>
        <v>Development Director</v>
      </c>
      <c r="L39" s="43">
        <f t="shared" si="18"/>
        <v>112500</v>
      </c>
      <c r="M39" s="43">
        <f t="shared" si="19"/>
        <v>115875</v>
      </c>
      <c r="N39" s="43">
        <f t="shared" si="20"/>
        <v>119351.25</v>
      </c>
      <c r="O39" s="43">
        <f t="shared" si="21"/>
        <v>122931.78750000001</v>
      </c>
      <c r="P39" s="43">
        <f t="shared" si="22"/>
        <v>126619.74112500002</v>
      </c>
      <c r="Q39" s="43">
        <f t="shared" si="23"/>
        <v>130418.33335875002</v>
      </c>
      <c r="R39" s="128"/>
      <c r="S39" s="80"/>
    </row>
    <row r="40" spans="1:19" ht="12" customHeight="1" x14ac:dyDescent="0.25">
      <c r="A40" s="29"/>
      <c r="B40" s="111" t="str">
        <f t="shared" si="16"/>
        <v>Program Manager</v>
      </c>
      <c r="C40" s="334"/>
      <c r="D40" s="334"/>
      <c r="E40" s="334"/>
      <c r="F40" s="334"/>
      <c r="G40" s="334"/>
      <c r="H40" s="112">
        <v>0</v>
      </c>
      <c r="I40" s="107"/>
      <c r="J40" s="33"/>
      <c r="K40" s="111" t="str">
        <f t="shared" si="17"/>
        <v>Program Manager</v>
      </c>
      <c r="L40" s="43">
        <f t="shared" si="18"/>
        <v>0</v>
      </c>
      <c r="M40" s="43">
        <f t="shared" si="19"/>
        <v>0</v>
      </c>
      <c r="N40" s="43">
        <f t="shared" si="20"/>
        <v>0</v>
      </c>
      <c r="O40" s="43">
        <f t="shared" si="21"/>
        <v>0</v>
      </c>
      <c r="P40" s="43">
        <f t="shared" si="22"/>
        <v>0</v>
      </c>
      <c r="Q40" s="43">
        <f t="shared" si="23"/>
        <v>0</v>
      </c>
      <c r="R40" s="129">
        <f>((Q38*(1+$I$13))+(I40*$E4*(1+$I$13)^(R$20-$L$20)))</f>
        <v>149256.53706612499</v>
      </c>
      <c r="S40" s="130"/>
    </row>
    <row r="41" spans="1:19" ht="12" customHeight="1" x14ac:dyDescent="0.25">
      <c r="A41" s="29"/>
      <c r="B41" s="111" t="str">
        <f t="shared" si="16"/>
        <v>Name</v>
      </c>
      <c r="C41" s="334"/>
      <c r="D41" s="334"/>
      <c r="E41" s="334"/>
      <c r="F41" s="334"/>
      <c r="G41" s="334"/>
      <c r="H41" s="112">
        <v>0</v>
      </c>
      <c r="I41" s="107"/>
      <c r="J41" s="33"/>
      <c r="K41" s="111" t="str">
        <f t="shared" si="17"/>
        <v>Name</v>
      </c>
      <c r="L41" s="43">
        <f t="shared" si="18"/>
        <v>0</v>
      </c>
      <c r="M41" s="43">
        <f t="shared" si="19"/>
        <v>0</v>
      </c>
      <c r="N41" s="43">
        <f t="shared" si="20"/>
        <v>0</v>
      </c>
      <c r="O41" s="43">
        <f t="shared" si="21"/>
        <v>0</v>
      </c>
      <c r="P41" s="43">
        <f t="shared" si="22"/>
        <v>0</v>
      </c>
      <c r="Q41" s="43">
        <f t="shared" si="23"/>
        <v>0</v>
      </c>
      <c r="R41" s="131"/>
      <c r="S41" s="80"/>
    </row>
    <row r="42" spans="1:19" ht="12" customHeight="1" x14ac:dyDescent="0.25">
      <c r="A42" s="29"/>
      <c r="B42" s="111" t="str">
        <f t="shared" si="16"/>
        <v>Name</v>
      </c>
      <c r="C42" s="334"/>
      <c r="D42" s="334"/>
      <c r="E42" s="334"/>
      <c r="F42" s="334"/>
      <c r="G42" s="334"/>
      <c r="H42" s="112">
        <v>0</v>
      </c>
      <c r="I42" s="107"/>
      <c r="J42" s="33"/>
      <c r="K42" s="111" t="str">
        <f t="shared" si="17"/>
        <v>Name</v>
      </c>
      <c r="L42" s="43">
        <f t="shared" si="18"/>
        <v>0</v>
      </c>
      <c r="M42" s="43">
        <f t="shared" si="19"/>
        <v>0</v>
      </c>
      <c r="N42" s="43">
        <f t="shared" si="20"/>
        <v>0</v>
      </c>
      <c r="O42" s="43">
        <f t="shared" si="21"/>
        <v>0</v>
      </c>
      <c r="P42" s="43">
        <f t="shared" si="22"/>
        <v>0</v>
      </c>
      <c r="Q42" s="43">
        <f t="shared" si="23"/>
        <v>0</v>
      </c>
      <c r="R42" s="127"/>
      <c r="S42" s="80"/>
    </row>
    <row r="43" spans="1:19" ht="12" customHeight="1" x14ac:dyDescent="0.25">
      <c r="A43" s="29"/>
      <c r="B43" s="111" t="str">
        <f t="shared" si="16"/>
        <v>Name</v>
      </c>
      <c r="C43" s="334"/>
      <c r="D43" s="334"/>
      <c r="E43" s="334"/>
      <c r="F43" s="334"/>
      <c r="G43" s="334"/>
      <c r="H43" s="112">
        <v>0</v>
      </c>
      <c r="I43" s="107"/>
      <c r="J43" s="33"/>
      <c r="K43" s="111" t="str">
        <f t="shared" si="17"/>
        <v>Name</v>
      </c>
      <c r="L43" s="43">
        <f t="shared" si="18"/>
        <v>0</v>
      </c>
      <c r="M43" s="43">
        <f t="shared" si="19"/>
        <v>0</v>
      </c>
      <c r="N43" s="43">
        <f t="shared" si="20"/>
        <v>0</v>
      </c>
      <c r="O43" s="43">
        <f t="shared" si="21"/>
        <v>0</v>
      </c>
      <c r="P43" s="43">
        <f t="shared" si="22"/>
        <v>0</v>
      </c>
      <c r="Q43" s="43">
        <f t="shared" si="23"/>
        <v>0</v>
      </c>
      <c r="R43" s="127"/>
      <c r="S43" s="80"/>
    </row>
    <row r="44" spans="1:19" ht="12" customHeight="1" x14ac:dyDescent="0.25">
      <c r="A44" s="29"/>
      <c r="B44" s="111" t="str">
        <f t="shared" si="16"/>
        <v>Name</v>
      </c>
      <c r="C44" s="334"/>
      <c r="D44" s="334"/>
      <c r="E44" s="334"/>
      <c r="F44" s="334"/>
      <c r="G44" s="334"/>
      <c r="H44" s="112">
        <v>0</v>
      </c>
      <c r="I44" s="107"/>
      <c r="J44" s="33"/>
      <c r="K44" s="111" t="str">
        <f t="shared" si="17"/>
        <v>Name</v>
      </c>
      <c r="L44" s="43">
        <f t="shared" si="18"/>
        <v>0</v>
      </c>
      <c r="M44" s="43">
        <f t="shared" si="19"/>
        <v>0</v>
      </c>
      <c r="N44" s="43">
        <f t="shared" si="20"/>
        <v>0</v>
      </c>
      <c r="O44" s="43">
        <f t="shared" si="21"/>
        <v>0</v>
      </c>
      <c r="P44" s="43">
        <f t="shared" si="22"/>
        <v>0</v>
      </c>
      <c r="Q44" s="43">
        <f t="shared" si="23"/>
        <v>0</v>
      </c>
      <c r="R44" s="127"/>
      <c r="S44" s="80"/>
    </row>
    <row r="45" spans="1:19" ht="12" customHeight="1" x14ac:dyDescent="0.25">
      <c r="A45" s="29"/>
      <c r="B45" s="111" t="str">
        <f t="shared" si="16"/>
        <v>Name</v>
      </c>
      <c r="C45" s="334"/>
      <c r="D45" s="334"/>
      <c r="E45" s="334"/>
      <c r="F45" s="334"/>
      <c r="G45" s="334"/>
      <c r="H45" s="112">
        <v>0</v>
      </c>
      <c r="I45" s="107"/>
      <c r="J45" s="33"/>
      <c r="K45" s="111" t="str">
        <f t="shared" si="17"/>
        <v>Name</v>
      </c>
      <c r="L45" s="43">
        <f t="shared" si="18"/>
        <v>0</v>
      </c>
      <c r="M45" s="43">
        <f t="shared" si="19"/>
        <v>0</v>
      </c>
      <c r="N45" s="43">
        <f t="shared" si="20"/>
        <v>0</v>
      </c>
      <c r="O45" s="43">
        <f t="shared" si="21"/>
        <v>0</v>
      </c>
      <c r="P45" s="43">
        <f t="shared" si="22"/>
        <v>0</v>
      </c>
      <c r="Q45" s="43">
        <f t="shared" si="23"/>
        <v>0</v>
      </c>
      <c r="R45" s="127"/>
      <c r="S45" s="80"/>
    </row>
    <row r="46" spans="1:19" ht="12" customHeight="1" x14ac:dyDescent="0.25">
      <c r="A46" s="29"/>
      <c r="B46" s="111" t="str">
        <f t="shared" si="16"/>
        <v>Name</v>
      </c>
      <c r="C46" s="334"/>
      <c r="D46" s="334"/>
      <c r="E46" s="334"/>
      <c r="F46" s="334"/>
      <c r="G46" s="334"/>
      <c r="H46" s="112">
        <v>0</v>
      </c>
      <c r="I46" s="107"/>
      <c r="J46" s="33"/>
      <c r="K46" s="111" t="str">
        <f t="shared" si="17"/>
        <v>Name</v>
      </c>
      <c r="L46" s="43">
        <f t="shared" si="18"/>
        <v>0</v>
      </c>
      <c r="M46" s="43">
        <f t="shared" si="19"/>
        <v>0</v>
      </c>
      <c r="N46" s="43">
        <f t="shared" si="20"/>
        <v>0</v>
      </c>
      <c r="O46" s="43">
        <f t="shared" si="21"/>
        <v>0</v>
      </c>
      <c r="P46" s="43">
        <f t="shared" si="22"/>
        <v>0</v>
      </c>
      <c r="Q46" s="43">
        <f t="shared" si="23"/>
        <v>0</v>
      </c>
      <c r="R46" s="127"/>
      <c r="S46" s="80"/>
    </row>
    <row r="47" spans="1:19" ht="12" customHeight="1" x14ac:dyDescent="0.25">
      <c r="A47" s="29"/>
      <c r="B47" s="111" t="str">
        <f t="shared" si="16"/>
        <v>Name</v>
      </c>
      <c r="C47" s="334"/>
      <c r="D47" s="334"/>
      <c r="E47" s="334"/>
      <c r="F47" s="334"/>
      <c r="G47" s="334"/>
      <c r="H47" s="112">
        <v>0</v>
      </c>
      <c r="I47" s="107"/>
      <c r="J47" s="33"/>
      <c r="K47" s="111" t="str">
        <f t="shared" si="17"/>
        <v>Name</v>
      </c>
      <c r="L47" s="43">
        <f t="shared" si="18"/>
        <v>0</v>
      </c>
      <c r="M47" s="43">
        <f t="shared" si="19"/>
        <v>0</v>
      </c>
      <c r="N47" s="43">
        <f t="shared" si="20"/>
        <v>0</v>
      </c>
      <c r="O47" s="43">
        <f t="shared" si="21"/>
        <v>0</v>
      </c>
      <c r="P47" s="43">
        <f t="shared" si="22"/>
        <v>0</v>
      </c>
      <c r="Q47" s="43">
        <f t="shared" si="23"/>
        <v>0</v>
      </c>
      <c r="R47" s="127"/>
      <c r="S47" s="80"/>
    </row>
    <row r="48" spans="1:19" ht="12" customHeight="1" x14ac:dyDescent="0.25">
      <c r="A48" s="29"/>
      <c r="B48" s="45"/>
      <c r="C48" s="132"/>
      <c r="D48" s="132"/>
      <c r="E48" s="132"/>
      <c r="F48" s="132"/>
      <c r="G48" s="132"/>
      <c r="H48" s="133"/>
      <c r="I48" s="107"/>
      <c r="J48" s="33"/>
      <c r="K48" s="117" t="s">
        <v>43</v>
      </c>
      <c r="L48" s="134">
        <f t="shared" ref="L48:Q48" si="24">SUM(L38:L47)</f>
        <v>237500</v>
      </c>
      <c r="M48" s="134">
        <f t="shared" si="24"/>
        <v>244625</v>
      </c>
      <c r="N48" s="134">
        <f t="shared" si="24"/>
        <v>251963.75</v>
      </c>
      <c r="O48" s="134">
        <f t="shared" si="24"/>
        <v>259522.66250000001</v>
      </c>
      <c r="P48" s="134">
        <f t="shared" si="24"/>
        <v>267308.34237500001</v>
      </c>
      <c r="Q48" s="135">
        <f t="shared" si="24"/>
        <v>275327.59264625004</v>
      </c>
      <c r="R48" s="107"/>
      <c r="S48" s="80"/>
    </row>
    <row r="49" spans="1:19" ht="12.9" customHeight="1" x14ac:dyDescent="0.25">
      <c r="A49" s="29"/>
      <c r="B49" s="120"/>
      <c r="C49" s="95"/>
      <c r="D49" s="95"/>
      <c r="E49" s="95"/>
      <c r="F49" s="95"/>
      <c r="G49" s="95"/>
      <c r="H49" s="121"/>
      <c r="I49" s="107"/>
      <c r="J49" s="33"/>
      <c r="K49" s="120"/>
      <c r="L49" s="122"/>
      <c r="M49" s="122"/>
      <c r="N49" s="122"/>
      <c r="O49" s="122"/>
      <c r="P49" s="122"/>
      <c r="Q49" s="123"/>
      <c r="R49" s="107"/>
      <c r="S49" s="80"/>
    </row>
    <row r="50" spans="1:19" ht="12" customHeight="1" x14ac:dyDescent="0.25">
      <c r="A50" s="81"/>
      <c r="B50" s="82"/>
      <c r="C50" s="82"/>
      <c r="D50" s="82"/>
      <c r="E50" s="82"/>
      <c r="F50" s="82"/>
      <c r="G50" s="82"/>
      <c r="H50" s="82"/>
      <c r="I50" s="93"/>
      <c r="J50" s="2"/>
      <c r="K50" s="82"/>
      <c r="L50" s="124"/>
      <c r="M50" s="124"/>
      <c r="N50" s="124"/>
      <c r="O50" s="124"/>
      <c r="P50" s="124"/>
      <c r="Q50" s="124"/>
      <c r="R50" s="93"/>
      <c r="S50" s="80"/>
    </row>
    <row r="51" spans="1:19" ht="12.9" customHeight="1" x14ac:dyDescent="0.25">
      <c r="A51" s="81"/>
      <c r="B51" s="95"/>
      <c r="C51" s="95"/>
      <c r="D51" s="95"/>
      <c r="E51" s="95"/>
      <c r="F51" s="95"/>
      <c r="G51" s="95"/>
      <c r="H51" s="95"/>
      <c r="I51" s="93"/>
      <c r="J51" s="2"/>
      <c r="K51" s="95"/>
      <c r="L51" s="122"/>
      <c r="M51" s="122"/>
      <c r="N51" s="122"/>
      <c r="O51" s="122"/>
      <c r="P51" s="122"/>
      <c r="Q51" s="122"/>
      <c r="R51" s="93"/>
      <c r="S51" s="80"/>
    </row>
    <row r="52" spans="1:19" ht="12" customHeight="1" x14ac:dyDescent="0.25">
      <c r="A52" s="29"/>
      <c r="B52" s="362"/>
      <c r="C52" s="363">
        <f>G13</f>
        <v>1</v>
      </c>
      <c r="D52" s="363">
        <f>C52+1</f>
        <v>2</v>
      </c>
      <c r="E52" s="363">
        <f>D52+1</f>
        <v>3</v>
      </c>
      <c r="F52" s="363">
        <f>E52+1</f>
        <v>4</v>
      </c>
      <c r="G52" s="363">
        <f>F52+1</f>
        <v>5</v>
      </c>
      <c r="H52" s="308">
        <f>G52+1</f>
        <v>6</v>
      </c>
      <c r="I52" s="45"/>
      <c r="J52" s="33"/>
      <c r="K52" s="362"/>
      <c r="L52" s="363">
        <f>G13</f>
        <v>1</v>
      </c>
      <c r="M52" s="363">
        <f>L52+1</f>
        <v>2</v>
      </c>
      <c r="N52" s="363">
        <f>M52+1</f>
        <v>3</v>
      </c>
      <c r="O52" s="363">
        <f>N52+1</f>
        <v>4</v>
      </c>
      <c r="P52" s="363">
        <f>O52+1</f>
        <v>5</v>
      </c>
      <c r="Q52" s="308">
        <f>P52+1</f>
        <v>6</v>
      </c>
      <c r="R52" s="45"/>
      <c r="S52" s="80"/>
    </row>
    <row r="53" spans="1:19" ht="12" customHeight="1" x14ac:dyDescent="0.25">
      <c r="A53" s="29"/>
      <c r="B53" s="364" t="s">
        <v>33</v>
      </c>
      <c r="C53" s="365"/>
      <c r="D53" s="365"/>
      <c r="E53" s="365"/>
      <c r="F53" s="365"/>
      <c r="G53" s="365"/>
      <c r="H53" s="136"/>
      <c r="I53" s="45"/>
      <c r="J53" s="33"/>
      <c r="K53" s="364" t="str">
        <f>B53</f>
        <v>Low</v>
      </c>
      <c r="L53" s="366"/>
      <c r="M53" s="366"/>
      <c r="N53" s="366"/>
      <c r="O53" s="366"/>
      <c r="P53" s="366"/>
      <c r="Q53" s="137"/>
      <c r="R53" s="45"/>
      <c r="S53" s="80"/>
    </row>
    <row r="54" spans="1:19" ht="12" customHeight="1" x14ac:dyDescent="0.25">
      <c r="A54" s="29"/>
      <c r="B54" s="111" t="str">
        <f t="shared" ref="B54:B63" si="25">B4</f>
        <v>Executive Director</v>
      </c>
      <c r="C54" s="334">
        <v>1</v>
      </c>
      <c r="D54" s="334"/>
      <c r="E54" s="334"/>
      <c r="F54" s="334"/>
      <c r="G54" s="334">
        <v>0</v>
      </c>
      <c r="H54" s="112">
        <v>0</v>
      </c>
      <c r="I54" s="107"/>
      <c r="J54" s="33"/>
      <c r="K54" s="111" t="str">
        <f t="shared" ref="K54:K63" si="26">B4</f>
        <v>Executive Director</v>
      </c>
      <c r="L54" s="43">
        <f t="shared" ref="L54:L63" si="27">C54*$E4</f>
        <v>125000</v>
      </c>
      <c r="M54" s="43">
        <f t="shared" ref="M54:M63" si="28">((L54*(1+$I$13))+(D54*$E4*(1+$I$13)^(M$20-$L$20)))</f>
        <v>128750</v>
      </c>
      <c r="N54" s="43">
        <f t="shared" ref="N54:N63" si="29">((M54*(1+$I$13))+(E54*$E4*(1+$I$13)^(N$20-$L$20)))</f>
        <v>132612.5</v>
      </c>
      <c r="O54" s="43">
        <f t="shared" ref="O54:O63" si="30">((N54*(1+$I$13))+(F54*$E4*(1+$I$13)^(O$20-$L$20)))</f>
        <v>136590.875</v>
      </c>
      <c r="P54" s="43">
        <f t="shared" ref="P54:P63" si="31">((O54*(1+$I$13))+(G54*$E4*(1+$I$13)^(P$20-$L$20)))</f>
        <v>140688.60125000001</v>
      </c>
      <c r="Q54" s="44">
        <f t="shared" ref="Q54:Q63" si="32">((P54*(1+$I$13))+(H54*$E4*(1+$I$13)^(Q$20-$L$20)))</f>
        <v>144909.2592875</v>
      </c>
      <c r="R54" s="107"/>
      <c r="S54" s="80"/>
    </row>
    <row r="55" spans="1:19" ht="12" customHeight="1" x14ac:dyDescent="0.25">
      <c r="A55" s="29"/>
      <c r="B55" s="111" t="str">
        <f t="shared" si="25"/>
        <v>Development Director</v>
      </c>
      <c r="C55" s="334"/>
      <c r="D55" s="334"/>
      <c r="E55" s="334"/>
      <c r="F55" s="334"/>
      <c r="G55" s="334">
        <v>0</v>
      </c>
      <c r="H55" s="112">
        <v>0</v>
      </c>
      <c r="I55" s="107"/>
      <c r="J55" s="33"/>
      <c r="K55" s="111" t="str">
        <f t="shared" si="26"/>
        <v>Development Director</v>
      </c>
      <c r="L55" s="43">
        <f t="shared" si="27"/>
        <v>0</v>
      </c>
      <c r="M55" s="43">
        <f t="shared" si="28"/>
        <v>0</v>
      </c>
      <c r="N55" s="43">
        <f t="shared" si="29"/>
        <v>0</v>
      </c>
      <c r="O55" s="43">
        <f t="shared" si="30"/>
        <v>0</v>
      </c>
      <c r="P55" s="43">
        <f t="shared" si="31"/>
        <v>0</v>
      </c>
      <c r="Q55" s="44">
        <f t="shared" si="32"/>
        <v>0</v>
      </c>
      <c r="R55" s="107"/>
      <c r="S55" s="80"/>
    </row>
    <row r="56" spans="1:19" ht="12" customHeight="1" x14ac:dyDescent="0.25">
      <c r="A56" s="29"/>
      <c r="B56" s="111" t="str">
        <f t="shared" si="25"/>
        <v>Program Manager</v>
      </c>
      <c r="C56" s="334"/>
      <c r="D56" s="334"/>
      <c r="E56" s="334"/>
      <c r="F56" s="334"/>
      <c r="G56" s="334">
        <v>0</v>
      </c>
      <c r="H56" s="112">
        <v>0</v>
      </c>
      <c r="I56" s="107"/>
      <c r="J56" s="33"/>
      <c r="K56" s="111" t="str">
        <f t="shared" si="26"/>
        <v>Program Manager</v>
      </c>
      <c r="L56" s="43">
        <f t="shared" si="27"/>
        <v>0</v>
      </c>
      <c r="M56" s="43">
        <f t="shared" si="28"/>
        <v>0</v>
      </c>
      <c r="N56" s="43">
        <f t="shared" si="29"/>
        <v>0</v>
      </c>
      <c r="O56" s="43">
        <f t="shared" si="30"/>
        <v>0</v>
      </c>
      <c r="P56" s="43">
        <f t="shared" si="31"/>
        <v>0</v>
      </c>
      <c r="Q56" s="44">
        <f t="shared" si="32"/>
        <v>0</v>
      </c>
      <c r="R56" s="107"/>
      <c r="S56" s="80"/>
    </row>
    <row r="57" spans="1:19" ht="12" customHeight="1" x14ac:dyDescent="0.25">
      <c r="A57" s="29"/>
      <c r="B57" s="111" t="str">
        <f t="shared" si="25"/>
        <v>Name</v>
      </c>
      <c r="C57" s="334"/>
      <c r="D57" s="334"/>
      <c r="E57" s="334"/>
      <c r="F57" s="334"/>
      <c r="G57" s="334">
        <v>0</v>
      </c>
      <c r="H57" s="112">
        <v>0</v>
      </c>
      <c r="I57" s="107"/>
      <c r="J57" s="33"/>
      <c r="K57" s="111" t="str">
        <f t="shared" si="26"/>
        <v>Name</v>
      </c>
      <c r="L57" s="43">
        <f t="shared" si="27"/>
        <v>0</v>
      </c>
      <c r="M57" s="43">
        <f t="shared" si="28"/>
        <v>0</v>
      </c>
      <c r="N57" s="43">
        <f t="shared" si="29"/>
        <v>0</v>
      </c>
      <c r="O57" s="43">
        <f t="shared" si="30"/>
        <v>0</v>
      </c>
      <c r="P57" s="43">
        <f t="shared" si="31"/>
        <v>0</v>
      </c>
      <c r="Q57" s="44">
        <f t="shared" si="32"/>
        <v>0</v>
      </c>
      <c r="R57" s="107"/>
      <c r="S57" s="80"/>
    </row>
    <row r="58" spans="1:19" ht="12" customHeight="1" x14ac:dyDescent="0.25">
      <c r="A58" s="29"/>
      <c r="B58" s="111" t="str">
        <f t="shared" si="25"/>
        <v>Name</v>
      </c>
      <c r="C58" s="334"/>
      <c r="D58" s="334"/>
      <c r="E58" s="334"/>
      <c r="F58" s="334"/>
      <c r="G58" s="334">
        <v>0</v>
      </c>
      <c r="H58" s="112">
        <v>0</v>
      </c>
      <c r="I58" s="107"/>
      <c r="J58" s="33"/>
      <c r="K58" s="111" t="str">
        <f t="shared" si="26"/>
        <v>Name</v>
      </c>
      <c r="L58" s="43">
        <f t="shared" si="27"/>
        <v>0</v>
      </c>
      <c r="M58" s="43">
        <f t="shared" si="28"/>
        <v>0</v>
      </c>
      <c r="N58" s="43">
        <f t="shared" si="29"/>
        <v>0</v>
      </c>
      <c r="O58" s="43">
        <f t="shared" si="30"/>
        <v>0</v>
      </c>
      <c r="P58" s="43">
        <f t="shared" si="31"/>
        <v>0</v>
      </c>
      <c r="Q58" s="44">
        <f t="shared" si="32"/>
        <v>0</v>
      </c>
      <c r="R58" s="107"/>
      <c r="S58" s="80"/>
    </row>
    <row r="59" spans="1:19" ht="12" customHeight="1" x14ac:dyDescent="0.25">
      <c r="A59" s="29"/>
      <c r="B59" s="111" t="str">
        <f t="shared" si="25"/>
        <v>Name</v>
      </c>
      <c r="C59" s="334"/>
      <c r="D59" s="334"/>
      <c r="E59" s="334"/>
      <c r="F59" s="334"/>
      <c r="G59" s="334">
        <v>0</v>
      </c>
      <c r="H59" s="112">
        <v>0</v>
      </c>
      <c r="I59" s="107"/>
      <c r="J59" s="33"/>
      <c r="K59" s="111" t="str">
        <f t="shared" si="26"/>
        <v>Name</v>
      </c>
      <c r="L59" s="43">
        <f t="shared" si="27"/>
        <v>0</v>
      </c>
      <c r="M59" s="43">
        <f t="shared" si="28"/>
        <v>0</v>
      </c>
      <c r="N59" s="43">
        <f t="shared" si="29"/>
        <v>0</v>
      </c>
      <c r="O59" s="43">
        <f t="shared" si="30"/>
        <v>0</v>
      </c>
      <c r="P59" s="43">
        <f t="shared" si="31"/>
        <v>0</v>
      </c>
      <c r="Q59" s="44">
        <f t="shared" si="32"/>
        <v>0</v>
      </c>
      <c r="R59" s="107"/>
      <c r="S59" s="80"/>
    </row>
    <row r="60" spans="1:19" ht="12" customHeight="1" x14ac:dyDescent="0.25">
      <c r="A60" s="29"/>
      <c r="B60" s="111" t="str">
        <f t="shared" si="25"/>
        <v>Name</v>
      </c>
      <c r="C60" s="334"/>
      <c r="D60" s="334"/>
      <c r="E60" s="334"/>
      <c r="F60" s="334"/>
      <c r="G60" s="334">
        <v>0</v>
      </c>
      <c r="H60" s="112">
        <v>0</v>
      </c>
      <c r="I60" s="107"/>
      <c r="J60" s="33"/>
      <c r="K60" s="111" t="str">
        <f t="shared" si="26"/>
        <v>Name</v>
      </c>
      <c r="L60" s="43">
        <f t="shared" si="27"/>
        <v>0</v>
      </c>
      <c r="M60" s="43">
        <f t="shared" si="28"/>
        <v>0</v>
      </c>
      <c r="N60" s="43">
        <f t="shared" si="29"/>
        <v>0</v>
      </c>
      <c r="O60" s="43">
        <f t="shared" si="30"/>
        <v>0</v>
      </c>
      <c r="P60" s="43">
        <f t="shared" si="31"/>
        <v>0</v>
      </c>
      <c r="Q60" s="44">
        <f t="shared" si="32"/>
        <v>0</v>
      </c>
      <c r="R60" s="107"/>
      <c r="S60" s="80"/>
    </row>
    <row r="61" spans="1:19" ht="12" customHeight="1" x14ac:dyDescent="0.25">
      <c r="A61" s="29"/>
      <c r="B61" s="111" t="str">
        <f t="shared" si="25"/>
        <v>Name</v>
      </c>
      <c r="C61" s="334"/>
      <c r="D61" s="334"/>
      <c r="E61" s="334"/>
      <c r="F61" s="334"/>
      <c r="G61" s="334">
        <v>0</v>
      </c>
      <c r="H61" s="112">
        <v>0</v>
      </c>
      <c r="I61" s="107"/>
      <c r="J61" s="33"/>
      <c r="K61" s="111" t="str">
        <f t="shared" si="26"/>
        <v>Name</v>
      </c>
      <c r="L61" s="43">
        <f t="shared" si="27"/>
        <v>0</v>
      </c>
      <c r="M61" s="43">
        <f t="shared" si="28"/>
        <v>0</v>
      </c>
      <c r="N61" s="43">
        <f t="shared" si="29"/>
        <v>0</v>
      </c>
      <c r="O61" s="43">
        <f t="shared" si="30"/>
        <v>0</v>
      </c>
      <c r="P61" s="43">
        <f t="shared" si="31"/>
        <v>0</v>
      </c>
      <c r="Q61" s="44">
        <f t="shared" si="32"/>
        <v>0</v>
      </c>
      <c r="R61" s="107"/>
      <c r="S61" s="80"/>
    </row>
    <row r="62" spans="1:19" ht="12" customHeight="1" x14ac:dyDescent="0.25">
      <c r="A62" s="29"/>
      <c r="B62" s="111" t="str">
        <f t="shared" si="25"/>
        <v>Name</v>
      </c>
      <c r="C62" s="334"/>
      <c r="D62" s="334"/>
      <c r="E62" s="334"/>
      <c r="F62" s="334"/>
      <c r="G62" s="334">
        <v>0</v>
      </c>
      <c r="H62" s="112">
        <v>0</v>
      </c>
      <c r="I62" s="107"/>
      <c r="J62" s="33"/>
      <c r="K62" s="111" t="str">
        <f t="shared" si="26"/>
        <v>Name</v>
      </c>
      <c r="L62" s="43">
        <f t="shared" si="27"/>
        <v>0</v>
      </c>
      <c r="M62" s="43">
        <f t="shared" si="28"/>
        <v>0</v>
      </c>
      <c r="N62" s="43">
        <f t="shared" si="29"/>
        <v>0</v>
      </c>
      <c r="O62" s="43">
        <f t="shared" si="30"/>
        <v>0</v>
      </c>
      <c r="P62" s="43">
        <f t="shared" si="31"/>
        <v>0</v>
      </c>
      <c r="Q62" s="44">
        <f t="shared" si="32"/>
        <v>0</v>
      </c>
      <c r="R62" s="107"/>
      <c r="S62" s="80"/>
    </row>
    <row r="63" spans="1:19" ht="12" customHeight="1" x14ac:dyDescent="0.25">
      <c r="A63" s="29"/>
      <c r="B63" s="111" t="str">
        <f t="shared" si="25"/>
        <v>Name</v>
      </c>
      <c r="C63" s="334"/>
      <c r="D63" s="334"/>
      <c r="E63" s="334"/>
      <c r="F63" s="334"/>
      <c r="G63" s="334">
        <v>0</v>
      </c>
      <c r="H63" s="112">
        <v>0</v>
      </c>
      <c r="I63" s="107"/>
      <c r="J63" s="33"/>
      <c r="K63" s="111" t="str">
        <f t="shared" si="26"/>
        <v>Name</v>
      </c>
      <c r="L63" s="43">
        <f t="shared" si="27"/>
        <v>0</v>
      </c>
      <c r="M63" s="43">
        <f t="shared" si="28"/>
        <v>0</v>
      </c>
      <c r="N63" s="43">
        <f t="shared" si="29"/>
        <v>0</v>
      </c>
      <c r="O63" s="43">
        <f t="shared" si="30"/>
        <v>0</v>
      </c>
      <c r="P63" s="43">
        <f t="shared" si="31"/>
        <v>0</v>
      </c>
      <c r="Q63" s="44">
        <f t="shared" si="32"/>
        <v>0</v>
      </c>
      <c r="R63" s="107"/>
      <c r="S63" s="80"/>
    </row>
    <row r="64" spans="1:19" ht="12" customHeight="1" x14ac:dyDescent="0.25">
      <c r="A64" s="29"/>
      <c r="B64" s="45"/>
      <c r="C64" s="132"/>
      <c r="D64" s="132"/>
      <c r="E64" s="132"/>
      <c r="F64" s="132"/>
      <c r="G64" s="132"/>
      <c r="H64" s="133"/>
      <c r="I64" s="107"/>
      <c r="J64" s="33"/>
      <c r="K64" s="117" t="s">
        <v>43</v>
      </c>
      <c r="L64" s="134">
        <f t="shared" ref="L64:Q64" si="33">SUM(L54:L63)</f>
        <v>125000</v>
      </c>
      <c r="M64" s="134">
        <f t="shared" si="33"/>
        <v>128750</v>
      </c>
      <c r="N64" s="134">
        <f t="shared" si="33"/>
        <v>132612.5</v>
      </c>
      <c r="O64" s="134">
        <f t="shared" si="33"/>
        <v>136590.875</v>
      </c>
      <c r="P64" s="134">
        <f t="shared" si="33"/>
        <v>140688.60125000001</v>
      </c>
      <c r="Q64" s="135">
        <f t="shared" si="33"/>
        <v>144909.2592875</v>
      </c>
      <c r="R64" s="107"/>
      <c r="S64" s="80"/>
    </row>
    <row r="65" spans="1:19" ht="12.9" customHeight="1" x14ac:dyDescent="0.25">
      <c r="A65" s="138"/>
      <c r="B65" s="120"/>
      <c r="C65" s="95"/>
      <c r="D65" s="95"/>
      <c r="E65" s="95"/>
      <c r="F65" s="95"/>
      <c r="G65" s="95"/>
      <c r="H65" s="121"/>
      <c r="I65" s="139"/>
      <c r="J65" s="140"/>
      <c r="K65" s="120"/>
      <c r="L65" s="122"/>
      <c r="M65" s="122"/>
      <c r="N65" s="122"/>
      <c r="O65" s="122"/>
      <c r="P65" s="122"/>
      <c r="Q65" s="123"/>
      <c r="R65" s="139"/>
      <c r="S65" s="141"/>
    </row>
  </sheetData>
  <pageMargins left="0.25" right="0.25" top="0.75" bottom="0.75" header="0.30000001192092896" footer="0.30000001192092896"/>
  <pageSetup orientation="landscape" useFirstPageNumber="1" r:id="rId1"/>
  <headerFooter alignWithMargins="0">
    <oddHeader>&amp;L&amp;"Trebuchet MS,Bold"&amp;14&amp;K08+000Business Planning: Financial Projections Template_x000D_&amp;"Arial,Bold"Staffing Projections</oddHeader>
    <oddFooter>&amp;LFinancial Projections Template_x000D_La Piana Consulting © 2012_x000D_&amp;P of &amp;N</oddFooter>
  </headerFooter>
  <rowBreaks count="1" manualBreakCount="1">
    <brk id="3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election activeCell="K39" sqref="K39"/>
    </sheetView>
  </sheetViews>
  <sheetFormatPr defaultColWidth="12" defaultRowHeight="20.100000000000001" customHeight="1" x14ac:dyDescent="0.25"/>
  <cols>
    <col min="1" max="1" width="5.109375" style="1" customWidth="1"/>
    <col min="2" max="2" width="36.44140625" style="1" customWidth="1"/>
    <col min="3" max="3" width="8.109375" style="1" customWidth="1"/>
    <col min="4" max="4" width="4.109375" style="1" customWidth="1"/>
    <col min="5" max="9" width="15.6640625" style="1" customWidth="1"/>
    <col min="10" max="10" width="3.44140625" style="1" customWidth="1"/>
    <col min="11" max="11" width="39.88671875" style="1" customWidth="1"/>
    <col min="12" max="16384" width="12" style="1"/>
  </cols>
  <sheetData>
    <row r="1" spans="1:11" ht="12.9" customHeight="1" x14ac:dyDescent="0.25">
      <c r="A1" s="95"/>
      <c r="B1" s="95"/>
      <c r="C1" s="95"/>
      <c r="D1" s="95"/>
      <c r="E1" s="95"/>
      <c r="F1" s="95"/>
      <c r="G1" s="95"/>
      <c r="H1" s="95"/>
      <c r="I1" s="95"/>
      <c r="J1" s="2"/>
      <c r="K1" s="2"/>
    </row>
    <row r="2" spans="1:11" ht="28.5" customHeight="1" x14ac:dyDescent="0.25">
      <c r="A2" s="338"/>
      <c r="B2" s="339"/>
      <c r="C2" s="339"/>
      <c r="D2" s="339"/>
      <c r="E2" s="340" t="s">
        <v>214</v>
      </c>
      <c r="F2" s="341"/>
      <c r="G2" s="341"/>
      <c r="H2" s="342"/>
      <c r="I2" s="343"/>
      <c r="J2" s="2"/>
      <c r="K2" s="2"/>
    </row>
    <row r="3" spans="1:11" ht="12" customHeight="1" x14ac:dyDescent="0.25">
      <c r="A3" s="142"/>
      <c r="B3" s="82"/>
      <c r="C3" s="82"/>
      <c r="D3" s="82"/>
      <c r="E3" s="309">
        <f>Launch</f>
        <v>1</v>
      </c>
      <c r="F3" s="309">
        <f>E3+1</f>
        <v>2</v>
      </c>
      <c r="G3" s="309">
        <f>F3+1</f>
        <v>3</v>
      </c>
      <c r="H3" s="309">
        <f>G3+1</f>
        <v>4</v>
      </c>
      <c r="I3" s="309">
        <f>H3+1</f>
        <v>5</v>
      </c>
      <c r="J3" s="2"/>
      <c r="K3" s="2"/>
    </row>
    <row r="4" spans="1:11" ht="12" customHeight="1" x14ac:dyDescent="0.25">
      <c r="A4" s="45"/>
      <c r="B4" s="14" t="s">
        <v>44</v>
      </c>
      <c r="C4" s="14"/>
      <c r="D4" s="143"/>
      <c r="E4" s="144">
        <f>E8/E10</f>
        <v>0.17177914110429449</v>
      </c>
      <c r="F4" s="144">
        <f>F8/F10</f>
        <v>0.16761448668063453</v>
      </c>
      <c r="G4" s="144">
        <f>G8/G10</f>
        <v>0.16353086499066999</v>
      </c>
      <c r="H4" s="144">
        <v>0.3</v>
      </c>
      <c r="I4" s="144">
        <v>0.3</v>
      </c>
      <c r="J4" s="145"/>
      <c r="K4" s="2"/>
    </row>
    <row r="5" spans="1:11" ht="12" customHeight="1" x14ac:dyDescent="0.25">
      <c r="A5" s="45"/>
      <c r="B5" s="2"/>
      <c r="C5" s="2"/>
      <c r="D5" s="2"/>
      <c r="E5" s="146"/>
      <c r="F5" s="146"/>
      <c r="G5" s="146"/>
      <c r="H5" s="146"/>
      <c r="I5" s="146"/>
      <c r="J5" s="2"/>
      <c r="K5" s="2"/>
    </row>
    <row r="6" spans="1:11" ht="12" customHeight="1" x14ac:dyDescent="0.25">
      <c r="A6" s="117" t="s">
        <v>45</v>
      </c>
      <c r="B6" s="2"/>
      <c r="C6" s="2"/>
      <c r="D6" s="2"/>
      <c r="E6" s="147"/>
      <c r="F6" s="147"/>
      <c r="G6" s="147"/>
      <c r="H6" s="147"/>
      <c r="I6" s="147"/>
      <c r="J6" s="2"/>
      <c r="K6" s="2"/>
    </row>
    <row r="7" spans="1:11" ht="12" customHeight="1" x14ac:dyDescent="0.25">
      <c r="A7" s="148"/>
      <c r="B7" s="94" t="s">
        <v>46</v>
      </c>
      <c r="C7" s="94"/>
      <c r="D7" s="149"/>
      <c r="E7" s="43">
        <f>'Staffing Projections'!L14</f>
        <v>337500</v>
      </c>
      <c r="F7" s="43">
        <f>'Staffing Projections'!M14</f>
        <v>347625</v>
      </c>
      <c r="G7" s="43">
        <f>'Staffing Projections'!N14</f>
        <v>358053.75</v>
      </c>
      <c r="H7" s="43">
        <f>'Staffing Projections'!O14</f>
        <v>368795.36249999999</v>
      </c>
      <c r="I7" s="43">
        <f>'Staffing Projections'!P14</f>
        <v>379859.223375</v>
      </c>
      <c r="J7" s="150"/>
      <c r="K7" s="94"/>
    </row>
    <row r="8" spans="1:11" ht="12" customHeight="1" x14ac:dyDescent="0.25">
      <c r="A8" s="148"/>
      <c r="B8" s="94" t="s">
        <v>47</v>
      </c>
      <c r="C8" s="94"/>
      <c r="D8" s="149"/>
      <c r="E8" s="43">
        <f>E31</f>
        <v>70000</v>
      </c>
      <c r="F8" s="43">
        <f>F31</f>
        <v>70000</v>
      </c>
      <c r="G8" s="43">
        <f>G31</f>
        <v>70000</v>
      </c>
      <c r="H8" s="43">
        <f>H31</f>
        <v>70000</v>
      </c>
      <c r="I8" s="43">
        <f>I31</f>
        <v>70000</v>
      </c>
      <c r="J8" s="150"/>
      <c r="K8" s="94"/>
    </row>
    <row r="9" spans="1:11" ht="12" customHeight="1" x14ac:dyDescent="0.25">
      <c r="A9" s="148"/>
      <c r="B9" s="94" t="s">
        <v>48</v>
      </c>
      <c r="C9" s="94"/>
      <c r="D9" s="149"/>
      <c r="E9" s="43">
        <f>E39</f>
        <v>0</v>
      </c>
      <c r="F9" s="43">
        <f>F39</f>
        <v>0</v>
      </c>
      <c r="G9" s="43">
        <f>G39</f>
        <v>0</v>
      </c>
      <c r="H9" s="43">
        <f>H39</f>
        <v>0</v>
      </c>
      <c r="I9" s="43">
        <f>I39</f>
        <v>0</v>
      </c>
      <c r="J9" s="150"/>
      <c r="K9" s="94"/>
    </row>
    <row r="10" spans="1:11" ht="12" customHeight="1" x14ac:dyDescent="0.25">
      <c r="A10" s="151" t="s">
        <v>49</v>
      </c>
      <c r="B10" s="94"/>
      <c r="C10" s="94"/>
      <c r="D10" s="94"/>
      <c r="E10" s="134">
        <f>E7+E8+E9</f>
        <v>407500</v>
      </c>
      <c r="F10" s="134">
        <f>SUM(F7:F9)</f>
        <v>417625</v>
      </c>
      <c r="G10" s="134">
        <f>SUM(G7:G9)</f>
        <v>428053.75</v>
      </c>
      <c r="H10" s="134">
        <f>SUM(H7:H9)</f>
        <v>438795.36249999999</v>
      </c>
      <c r="I10" s="134">
        <f>SUM(I7:I9)</f>
        <v>449859.223375</v>
      </c>
      <c r="J10" s="94"/>
      <c r="K10" s="94"/>
    </row>
    <row r="11" spans="1:11" ht="12" customHeight="1" x14ac:dyDescent="0.25">
      <c r="A11" s="148"/>
      <c r="B11" s="94"/>
      <c r="C11" s="94"/>
      <c r="D11" s="94"/>
      <c r="E11" s="316"/>
      <c r="F11" s="316"/>
      <c r="G11" s="316"/>
      <c r="H11" s="316"/>
      <c r="I11" s="316"/>
      <c r="J11" s="94"/>
      <c r="K11" s="94"/>
    </row>
    <row r="12" spans="1:11" ht="12" customHeight="1" x14ac:dyDescent="0.25">
      <c r="A12" s="148"/>
      <c r="B12" s="94" t="s">
        <v>50</v>
      </c>
      <c r="C12" s="94"/>
      <c r="D12" s="94"/>
      <c r="E12" s="43">
        <f>'Staffing Projections'!L13</f>
        <v>3</v>
      </c>
      <c r="F12" s="43">
        <f>'Staffing Projections'!M13</f>
        <v>3</v>
      </c>
      <c r="G12" s="43">
        <f>'Staffing Projections'!N13</f>
        <v>3</v>
      </c>
      <c r="H12" s="43">
        <f>'Staffing Projections'!O13</f>
        <v>3</v>
      </c>
      <c r="I12" s="43">
        <f>'Staffing Projections'!P13</f>
        <v>3</v>
      </c>
      <c r="J12" s="94"/>
      <c r="K12" s="94"/>
    </row>
    <row r="13" spans="1:11" ht="12" customHeight="1" x14ac:dyDescent="0.25">
      <c r="A13" s="148"/>
      <c r="B13" s="94"/>
      <c r="C13" s="94"/>
      <c r="D13" s="94"/>
      <c r="E13" s="94"/>
      <c r="F13" s="94"/>
      <c r="G13" s="94"/>
      <c r="H13" s="94"/>
      <c r="I13" s="94"/>
      <c r="J13" s="94"/>
      <c r="K13" s="94"/>
    </row>
    <row r="14" spans="1:11" ht="12" customHeight="1" x14ac:dyDescent="0.25">
      <c r="A14" s="148"/>
      <c r="B14" s="94"/>
      <c r="C14" s="152" t="s">
        <v>51</v>
      </c>
      <c r="D14" s="94"/>
      <c r="E14" s="94">
        <v>26</v>
      </c>
      <c r="F14" s="94">
        <v>52</v>
      </c>
      <c r="G14" s="94">
        <v>104</v>
      </c>
      <c r="H14" s="94"/>
      <c r="I14" s="94"/>
      <c r="J14" s="94"/>
      <c r="K14" s="94"/>
    </row>
    <row r="15" spans="1:11" ht="12" customHeight="1" x14ac:dyDescent="0.25">
      <c r="A15" s="117" t="s">
        <v>52</v>
      </c>
      <c r="B15" s="94"/>
      <c r="C15" s="153"/>
      <c r="D15" s="94"/>
      <c r="E15" s="310">
        <f>Launch</f>
        <v>1</v>
      </c>
      <c r="F15" s="310">
        <f>E15+1</f>
        <v>2</v>
      </c>
      <c r="G15" s="310">
        <f>F15+1</f>
        <v>3</v>
      </c>
      <c r="H15" s="310">
        <f>G15+1</f>
        <v>4</v>
      </c>
      <c r="I15" s="310">
        <f>H15+1</f>
        <v>5</v>
      </c>
      <c r="J15" s="94"/>
      <c r="K15" s="94"/>
    </row>
    <row r="16" spans="1:11" ht="12" customHeight="1" x14ac:dyDescent="0.25">
      <c r="A16" s="148"/>
      <c r="B16" s="154" t="s">
        <v>53</v>
      </c>
      <c r="C16" s="155"/>
      <c r="D16" s="156"/>
      <c r="E16" s="474">
        <v>50000</v>
      </c>
      <c r="F16" s="474">
        <v>50000</v>
      </c>
      <c r="G16" s="474">
        <v>50000</v>
      </c>
      <c r="H16" s="474">
        <v>50000</v>
      </c>
      <c r="I16" s="474">
        <v>50000</v>
      </c>
      <c r="J16" s="157"/>
      <c r="K16" s="94"/>
    </row>
    <row r="17" spans="1:11" ht="13.2" x14ac:dyDescent="0.25">
      <c r="A17" s="148"/>
      <c r="B17" s="314" t="s">
        <v>199</v>
      </c>
      <c r="C17" s="158"/>
      <c r="D17" s="156"/>
      <c r="E17" s="474"/>
      <c r="F17" s="474"/>
      <c r="G17" s="474"/>
      <c r="H17" s="474"/>
      <c r="I17" s="474"/>
      <c r="J17" s="157"/>
      <c r="K17" s="94"/>
    </row>
    <row r="18" spans="1:11" ht="12" customHeight="1" x14ac:dyDescent="0.25">
      <c r="A18" s="148"/>
      <c r="B18" s="154" t="s">
        <v>54</v>
      </c>
      <c r="C18" s="158"/>
      <c r="D18" s="156"/>
      <c r="E18" s="474">
        <v>20000</v>
      </c>
      <c r="F18" s="474">
        <v>20000</v>
      </c>
      <c r="G18" s="474">
        <v>20000</v>
      </c>
      <c r="H18" s="474">
        <v>20000</v>
      </c>
      <c r="I18" s="474">
        <v>20000</v>
      </c>
      <c r="J18" s="157"/>
      <c r="K18" s="94"/>
    </row>
    <row r="19" spans="1:11" ht="12" customHeight="1" x14ac:dyDescent="0.25">
      <c r="A19" s="148"/>
      <c r="B19" s="154" t="s">
        <v>55</v>
      </c>
      <c r="C19" s="155"/>
      <c r="D19" s="156"/>
      <c r="E19" s="474"/>
      <c r="F19" s="474"/>
      <c r="G19" s="474"/>
      <c r="H19" s="474"/>
      <c r="I19" s="474"/>
      <c r="J19" s="157"/>
      <c r="K19" s="94"/>
    </row>
    <row r="20" spans="1:11" ht="12" customHeight="1" x14ac:dyDescent="0.25">
      <c r="A20" s="159"/>
      <c r="B20" s="154" t="s">
        <v>56</v>
      </c>
      <c r="C20" s="155"/>
      <c r="D20" s="156"/>
      <c r="E20" s="474"/>
      <c r="F20" s="474"/>
      <c r="G20" s="474"/>
      <c r="H20" s="474"/>
      <c r="I20" s="474"/>
      <c r="J20" s="157"/>
      <c r="K20" s="94"/>
    </row>
    <row r="21" spans="1:11" ht="12" customHeight="1" x14ac:dyDescent="0.25">
      <c r="A21" s="151"/>
      <c r="B21" s="154" t="s">
        <v>57</v>
      </c>
      <c r="C21" s="155"/>
      <c r="D21" s="156"/>
      <c r="E21" s="474"/>
      <c r="F21" s="474"/>
      <c r="G21" s="474"/>
      <c r="H21" s="474"/>
      <c r="I21" s="474"/>
      <c r="J21" s="160"/>
      <c r="K21" s="161"/>
    </row>
    <row r="22" spans="1:11" ht="12" customHeight="1" x14ac:dyDescent="0.25">
      <c r="A22" s="45"/>
      <c r="B22" s="154" t="s">
        <v>58</v>
      </c>
      <c r="C22" s="155"/>
      <c r="D22" s="156"/>
      <c r="E22" s="474"/>
      <c r="F22" s="474"/>
      <c r="G22" s="474"/>
      <c r="H22" s="474"/>
      <c r="I22" s="474"/>
      <c r="J22" s="145"/>
      <c r="K22" s="2"/>
    </row>
    <row r="23" spans="1:11" ht="12" customHeight="1" x14ac:dyDescent="0.25">
      <c r="A23" s="45"/>
      <c r="B23" s="154" t="s">
        <v>59</v>
      </c>
      <c r="C23" s="155"/>
      <c r="D23" s="156"/>
      <c r="E23" s="474"/>
      <c r="F23" s="474"/>
      <c r="G23" s="474"/>
      <c r="H23" s="474"/>
      <c r="I23" s="474"/>
      <c r="J23" s="145"/>
      <c r="K23" s="2"/>
    </row>
    <row r="24" spans="1:11" ht="12" customHeight="1" x14ac:dyDescent="0.25">
      <c r="A24" s="45"/>
      <c r="B24" s="154" t="s">
        <v>60</v>
      </c>
      <c r="C24" s="155"/>
      <c r="D24" s="156"/>
      <c r="E24" s="474"/>
      <c r="F24" s="474"/>
      <c r="G24" s="474"/>
      <c r="H24" s="474"/>
      <c r="I24" s="474"/>
      <c r="J24" s="145"/>
      <c r="K24" s="2"/>
    </row>
    <row r="25" spans="1:11" ht="12" customHeight="1" x14ac:dyDescent="0.25">
      <c r="A25" s="45"/>
      <c r="B25" s="154" t="s">
        <v>61</v>
      </c>
      <c r="C25" s="155"/>
      <c r="D25" s="156"/>
      <c r="E25" s="474"/>
      <c r="F25" s="474"/>
      <c r="G25" s="474"/>
      <c r="H25" s="474"/>
      <c r="I25" s="474"/>
      <c r="J25" s="145"/>
      <c r="K25" s="2"/>
    </row>
    <row r="26" spans="1:11" ht="12" customHeight="1" x14ac:dyDescent="0.25">
      <c r="A26" s="45"/>
      <c r="B26" s="154" t="s">
        <v>62</v>
      </c>
      <c r="C26" s="155"/>
      <c r="D26" s="156"/>
      <c r="E26" s="474"/>
      <c r="F26" s="474"/>
      <c r="G26" s="474"/>
      <c r="H26" s="474"/>
      <c r="I26" s="474"/>
      <c r="J26" s="145"/>
      <c r="K26" s="2"/>
    </row>
    <row r="27" spans="1:11" ht="12" customHeight="1" x14ac:dyDescent="0.25">
      <c r="A27" s="45"/>
      <c r="B27" s="154" t="s">
        <v>63</v>
      </c>
      <c r="C27" s="155"/>
      <c r="D27" s="156"/>
      <c r="E27" s="474"/>
      <c r="F27" s="474"/>
      <c r="G27" s="474"/>
      <c r="H27" s="474"/>
      <c r="I27" s="474"/>
      <c r="J27" s="145"/>
      <c r="K27" s="2"/>
    </row>
    <row r="28" spans="1:11" ht="12" customHeight="1" x14ac:dyDescent="0.25">
      <c r="A28" s="45"/>
      <c r="B28" s="154" t="s">
        <v>64</v>
      </c>
      <c r="C28" s="155"/>
      <c r="D28" s="156"/>
      <c r="E28" s="474"/>
      <c r="F28" s="474"/>
      <c r="G28" s="474"/>
      <c r="H28" s="474"/>
      <c r="I28" s="474"/>
      <c r="J28" s="145"/>
      <c r="K28" s="89"/>
    </row>
    <row r="29" spans="1:11" ht="12" customHeight="1" x14ac:dyDescent="0.25">
      <c r="A29" s="45"/>
      <c r="B29" s="154" t="s">
        <v>65</v>
      </c>
      <c r="C29" s="162"/>
      <c r="D29" s="156"/>
      <c r="E29" s="474"/>
      <c r="F29" s="474"/>
      <c r="G29" s="474"/>
      <c r="H29" s="474"/>
      <c r="I29" s="474"/>
      <c r="J29" s="145"/>
      <c r="K29" s="163"/>
    </row>
    <row r="30" spans="1:11" ht="12" customHeight="1" x14ac:dyDescent="0.25">
      <c r="A30" s="45"/>
      <c r="B30" s="315" t="s">
        <v>200</v>
      </c>
      <c r="C30" s="155"/>
      <c r="D30" s="156"/>
      <c r="E30" s="474"/>
      <c r="F30" s="474"/>
      <c r="G30" s="474"/>
      <c r="H30" s="474"/>
      <c r="I30" s="474"/>
      <c r="J30" s="145"/>
      <c r="K30" s="163"/>
    </row>
    <row r="31" spans="1:11" ht="12" customHeight="1" x14ac:dyDescent="0.25">
      <c r="A31" s="151" t="s">
        <v>66</v>
      </c>
      <c r="B31" s="2"/>
      <c r="C31" s="164"/>
      <c r="D31" s="2"/>
      <c r="E31" s="146">
        <f>SUM(E16:E30)</f>
        <v>70000</v>
      </c>
      <c r="F31" s="146">
        <f>SUM(F16:F30)</f>
        <v>70000</v>
      </c>
      <c r="G31" s="146">
        <f>SUM(G16:G30)</f>
        <v>70000</v>
      </c>
      <c r="H31" s="146">
        <f>SUM(H16:H30)</f>
        <v>70000</v>
      </c>
      <c r="I31" s="146">
        <f>SUM(I16:I30)</f>
        <v>70000</v>
      </c>
      <c r="J31" s="2"/>
      <c r="K31" s="2"/>
    </row>
    <row r="32" spans="1:11" ht="12" customHeight="1" x14ac:dyDescent="0.25">
      <c r="A32" s="45"/>
      <c r="B32" s="2"/>
      <c r="C32" s="2"/>
      <c r="D32" s="2"/>
      <c r="E32" s="2"/>
      <c r="F32" s="2"/>
      <c r="G32" s="2"/>
      <c r="H32" s="2"/>
      <c r="I32" s="2"/>
      <c r="J32" s="2"/>
      <c r="K32" s="2"/>
    </row>
    <row r="33" spans="1:11" ht="12" customHeight="1" x14ac:dyDescent="0.25">
      <c r="A33" s="117" t="s">
        <v>67</v>
      </c>
      <c r="B33" s="2"/>
      <c r="C33" s="2"/>
      <c r="D33" s="2"/>
      <c r="E33" s="310">
        <f>Launch</f>
        <v>1</v>
      </c>
      <c r="F33" s="310">
        <f>E33+1</f>
        <v>2</v>
      </c>
      <c r="G33" s="310">
        <f>F33+1</f>
        <v>3</v>
      </c>
      <c r="H33" s="310">
        <f>G33+1</f>
        <v>4</v>
      </c>
      <c r="I33" s="310">
        <f>H33+1</f>
        <v>5</v>
      </c>
      <c r="J33" s="473"/>
      <c r="K33" s="2"/>
    </row>
    <row r="34" spans="1:11" ht="12" customHeight="1" x14ac:dyDescent="0.25">
      <c r="A34" s="45"/>
      <c r="B34" s="94" t="s">
        <v>68</v>
      </c>
      <c r="C34" s="94"/>
      <c r="D34" s="154"/>
      <c r="E34" s="474"/>
      <c r="F34" s="474"/>
      <c r="G34" s="474"/>
      <c r="H34" s="474"/>
      <c r="I34" s="474"/>
      <c r="J34" s="145"/>
      <c r="K34" s="2"/>
    </row>
    <row r="35" spans="1:11" ht="12" customHeight="1" x14ac:dyDescent="0.25">
      <c r="A35" s="45"/>
      <c r="B35" s="94" t="s">
        <v>69</v>
      </c>
      <c r="C35" s="94"/>
      <c r="D35" s="154"/>
      <c r="E35" s="474"/>
      <c r="F35" s="474"/>
      <c r="G35" s="474"/>
      <c r="H35" s="474"/>
      <c r="I35" s="474"/>
      <c r="J35" s="145"/>
      <c r="K35" s="2"/>
    </row>
    <row r="36" spans="1:11" ht="12" customHeight="1" x14ac:dyDescent="0.25">
      <c r="A36" s="45"/>
      <c r="B36" s="94" t="s">
        <v>70</v>
      </c>
      <c r="C36" s="94"/>
      <c r="D36" s="154"/>
      <c r="E36" s="474"/>
      <c r="F36" s="474"/>
      <c r="G36" s="474"/>
      <c r="H36" s="474"/>
      <c r="I36" s="474"/>
      <c r="J36" s="145"/>
      <c r="K36" s="2"/>
    </row>
    <row r="37" spans="1:11" ht="12" customHeight="1" x14ac:dyDescent="0.25">
      <c r="A37" s="45"/>
      <c r="B37" s="94" t="s">
        <v>71</v>
      </c>
      <c r="C37" s="94"/>
      <c r="D37" s="154"/>
      <c r="E37" s="474"/>
      <c r="F37" s="474"/>
      <c r="G37" s="474"/>
      <c r="H37" s="474"/>
      <c r="I37" s="474"/>
      <c r="J37" s="145"/>
      <c r="K37" s="2"/>
    </row>
    <row r="38" spans="1:11" ht="12" customHeight="1" x14ac:dyDescent="0.25">
      <c r="A38" s="45"/>
      <c r="B38" s="94" t="s">
        <v>72</v>
      </c>
      <c r="C38" s="94"/>
      <c r="D38" s="154"/>
      <c r="E38" s="474"/>
      <c r="F38" s="474"/>
      <c r="G38" s="474"/>
      <c r="H38" s="474"/>
      <c r="I38" s="474"/>
      <c r="J38" s="145"/>
      <c r="K38" s="2"/>
    </row>
    <row r="39" spans="1:11" ht="12.9" customHeight="1" thickBot="1" x14ac:dyDescent="0.3">
      <c r="A39" s="165" t="s">
        <v>73</v>
      </c>
      <c r="B39" s="95"/>
      <c r="C39" s="95"/>
      <c r="D39" s="95"/>
      <c r="E39" s="475">
        <f>SUM(E34:E38)</f>
        <v>0</v>
      </c>
      <c r="F39" s="475">
        <f>SUM(F34:F38)</f>
        <v>0</v>
      </c>
      <c r="G39" s="475">
        <f>SUM(G34:G38)</f>
        <v>0</v>
      </c>
      <c r="H39" s="475">
        <f>SUM(H34:H38)</f>
        <v>0</v>
      </c>
      <c r="I39" s="475">
        <f>SUM(I34:I38)</f>
        <v>0</v>
      </c>
      <c r="J39" s="2"/>
      <c r="K39" s="2"/>
    </row>
  </sheetData>
  <pageMargins left="0.75" right="0.75" top="1" bottom="1" header="0.5" footer="0.5"/>
  <pageSetup scale="91" orientation="landscape" useFirstPageNumber="1" horizontalDpi="0" verticalDpi="0" r:id="rId1"/>
  <headerFooter alignWithMargins="0">
    <oddHeader>&amp;L&amp;"Trebuchet MS,Regular"&amp;14&amp;K03+000Business Planning: Financial Projections Template_x000D_&amp;"Arial,Bold"&amp;12Expense Projections</oddHeader>
    <oddFooter>&amp;L&amp;K6A9A7BFinancial Projections Template_x000D_La Piana Consulting © 2012_x000D_&amp;K6A9A7B&amp;P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Normal="100" workbookViewId="0">
      <selection activeCell="O29" sqref="O29"/>
    </sheetView>
  </sheetViews>
  <sheetFormatPr defaultColWidth="12" defaultRowHeight="20.100000000000001" customHeight="1" x14ac:dyDescent="0.25"/>
  <cols>
    <col min="1" max="1" width="3.109375" style="1" customWidth="1"/>
    <col min="2" max="2" width="25.5546875" style="1" bestFit="1" customWidth="1"/>
    <col min="3" max="4" width="8.44140625" style="1" customWidth="1"/>
    <col min="5" max="7" width="10.109375" style="1" customWidth="1"/>
    <col min="8" max="8" width="10.109375" style="1" hidden="1" customWidth="1"/>
    <col min="9" max="9" width="22" style="1" customWidth="1"/>
    <col min="10" max="10" width="9.88671875" style="1" customWidth="1"/>
    <col min="11" max="11" width="10.33203125" style="1" customWidth="1"/>
    <col min="12" max="12" width="6.88671875" style="1" customWidth="1"/>
    <col min="13" max="16384" width="12" style="1"/>
  </cols>
  <sheetData>
    <row r="1" spans="1:12" ht="12.75" customHeight="1" x14ac:dyDescent="0.3">
      <c r="A1" s="25"/>
      <c r="B1" s="166"/>
      <c r="C1" s="27"/>
      <c r="D1" s="27"/>
      <c r="E1" s="27"/>
      <c r="F1" s="27"/>
      <c r="G1" s="27"/>
      <c r="H1" s="27"/>
      <c r="I1" s="27"/>
      <c r="J1" s="27"/>
      <c r="K1" s="27"/>
      <c r="L1" s="28"/>
    </row>
    <row r="2" spans="1:12" ht="12.75" customHeight="1" thickBot="1" x14ac:dyDescent="0.3">
      <c r="A2" s="81"/>
      <c r="B2" s="370" t="s">
        <v>74</v>
      </c>
      <c r="C2" s="2"/>
      <c r="D2" s="2"/>
      <c r="E2" s="2"/>
      <c r="F2" s="2"/>
      <c r="G2" s="2"/>
      <c r="H2" s="167"/>
      <c r="I2" s="2"/>
      <c r="J2" s="370"/>
      <c r="K2" s="2"/>
      <c r="L2" s="80"/>
    </row>
    <row r="3" spans="1:12" ht="12" customHeight="1" x14ac:dyDescent="0.25">
      <c r="A3" s="81"/>
      <c r="B3" s="378" t="s">
        <v>75</v>
      </c>
      <c r="C3" s="379">
        <f>Launch</f>
        <v>1</v>
      </c>
      <c r="D3" s="379">
        <f>C3+1</f>
        <v>2</v>
      </c>
      <c r="E3" s="379">
        <f>D3+1</f>
        <v>3</v>
      </c>
      <c r="F3" s="379">
        <f>E3+1</f>
        <v>4</v>
      </c>
      <c r="G3" s="380">
        <f>F3+1</f>
        <v>5</v>
      </c>
      <c r="H3" s="311">
        <f>G3+1</f>
        <v>6</v>
      </c>
      <c r="I3" s="486" t="s">
        <v>195</v>
      </c>
      <c r="J3" s="417" t="s">
        <v>194</v>
      </c>
      <c r="K3" s="425"/>
      <c r="L3" s="80"/>
    </row>
    <row r="4" spans="1:12" ht="12.9" customHeight="1" thickBot="1" x14ac:dyDescent="0.3">
      <c r="A4" s="81"/>
      <c r="B4" s="381"/>
      <c r="C4" s="382"/>
      <c r="D4" s="382"/>
      <c r="E4" s="382"/>
      <c r="F4" s="382"/>
      <c r="G4" s="383"/>
      <c r="H4" s="168"/>
      <c r="I4" s="487"/>
      <c r="J4" s="426"/>
      <c r="K4" s="427"/>
      <c r="L4" s="80"/>
    </row>
    <row r="5" spans="1:12" ht="12" customHeight="1" x14ac:dyDescent="0.25">
      <c r="A5" s="81"/>
      <c r="B5" s="371" t="s">
        <v>77</v>
      </c>
      <c r="C5" s="372">
        <v>10</v>
      </c>
      <c r="D5" s="372">
        <v>20</v>
      </c>
      <c r="E5" s="372">
        <v>30</v>
      </c>
      <c r="F5" s="372">
        <v>40</v>
      </c>
      <c r="G5" s="373">
        <v>50</v>
      </c>
      <c r="H5" s="367"/>
      <c r="I5" s="487"/>
      <c r="J5" s="389" t="s">
        <v>77</v>
      </c>
      <c r="K5" s="413">
        <v>20000</v>
      </c>
      <c r="L5" s="80"/>
    </row>
    <row r="6" spans="1:12" ht="12" customHeight="1" x14ac:dyDescent="0.25">
      <c r="A6" s="81"/>
      <c r="B6" s="374" t="s">
        <v>28</v>
      </c>
      <c r="C6" s="372">
        <v>5</v>
      </c>
      <c r="D6" s="372">
        <v>10</v>
      </c>
      <c r="E6" s="372">
        <v>15</v>
      </c>
      <c r="F6" s="372">
        <v>20</v>
      </c>
      <c r="G6" s="373">
        <v>25</v>
      </c>
      <c r="H6" s="368"/>
      <c r="I6" s="487"/>
      <c r="J6" s="392" t="s">
        <v>28</v>
      </c>
      <c r="K6" s="413">
        <v>10000</v>
      </c>
      <c r="L6" s="80"/>
    </row>
    <row r="7" spans="1:12" ht="19.5" customHeight="1" thickBot="1" x14ac:dyDescent="0.3">
      <c r="A7" s="81"/>
      <c r="B7" s="375" t="s">
        <v>78</v>
      </c>
      <c r="C7" s="376">
        <v>1</v>
      </c>
      <c r="D7" s="376">
        <v>2</v>
      </c>
      <c r="E7" s="376">
        <v>3</v>
      </c>
      <c r="F7" s="376">
        <v>4</v>
      </c>
      <c r="G7" s="377">
        <v>5</v>
      </c>
      <c r="H7" s="369"/>
      <c r="I7" s="487"/>
      <c r="J7" s="393" t="s">
        <v>78</v>
      </c>
      <c r="K7" s="414">
        <v>5000</v>
      </c>
      <c r="L7" s="80"/>
    </row>
    <row r="8" spans="1:12" ht="12" customHeight="1" x14ac:dyDescent="0.25">
      <c r="A8" s="81"/>
      <c r="B8" s="2"/>
      <c r="C8" s="2"/>
      <c r="D8" s="2"/>
      <c r="E8" s="2"/>
      <c r="F8" s="2"/>
      <c r="G8" s="2"/>
      <c r="H8" s="169"/>
      <c r="I8" s="2"/>
      <c r="J8" s="2"/>
      <c r="K8" s="2"/>
      <c r="L8" s="80"/>
    </row>
    <row r="9" spans="1:12" ht="12.9" customHeight="1" thickBot="1" x14ac:dyDescent="0.3">
      <c r="A9" s="81"/>
      <c r="B9" s="370" t="s">
        <v>79</v>
      </c>
      <c r="C9" s="2"/>
      <c r="D9" s="2"/>
      <c r="E9" s="2"/>
      <c r="F9" s="2"/>
      <c r="G9" s="2"/>
      <c r="H9" s="167"/>
      <c r="I9" s="2"/>
      <c r="J9" s="370" t="s">
        <v>80</v>
      </c>
      <c r="K9" s="2"/>
      <c r="L9" s="80"/>
    </row>
    <row r="10" spans="1:12" ht="12" customHeight="1" x14ac:dyDescent="0.25">
      <c r="A10" s="81"/>
      <c r="B10" s="417" t="s">
        <v>81</v>
      </c>
      <c r="C10" s="418">
        <f>Launch</f>
        <v>1</v>
      </c>
      <c r="D10" s="418">
        <f>C10+1</f>
        <v>2</v>
      </c>
      <c r="E10" s="418">
        <f>D10+1</f>
        <v>3</v>
      </c>
      <c r="F10" s="418">
        <f>E10+1</f>
        <v>4</v>
      </c>
      <c r="G10" s="419">
        <f>F10+1</f>
        <v>5</v>
      </c>
      <c r="H10" s="311">
        <f>G10+1</f>
        <v>6</v>
      </c>
      <c r="I10" s="486" t="s">
        <v>201</v>
      </c>
      <c r="J10" s="417" t="s">
        <v>82</v>
      </c>
      <c r="K10" s="428"/>
      <c r="L10" s="80"/>
    </row>
    <row r="11" spans="1:12" ht="13.5" customHeight="1" thickBot="1" x14ac:dyDescent="0.3">
      <c r="A11" s="81"/>
      <c r="B11" s="420"/>
      <c r="C11" s="421"/>
      <c r="D11" s="421"/>
      <c r="E11" s="421"/>
      <c r="F11" s="421"/>
      <c r="G11" s="422"/>
      <c r="H11" s="170"/>
      <c r="I11" s="487"/>
      <c r="J11" s="429"/>
      <c r="K11" s="430"/>
      <c r="L11" s="80"/>
    </row>
    <row r="12" spans="1:12" ht="12" customHeight="1" x14ac:dyDescent="0.25">
      <c r="A12" s="81"/>
      <c r="B12" s="389" t="s">
        <v>77</v>
      </c>
      <c r="C12" s="390">
        <v>0.02</v>
      </c>
      <c r="D12" s="390">
        <v>0.02</v>
      </c>
      <c r="E12" s="390">
        <v>0.05</v>
      </c>
      <c r="F12" s="390">
        <v>0.1</v>
      </c>
      <c r="G12" s="391">
        <v>0.1</v>
      </c>
      <c r="H12" s="384"/>
      <c r="I12" s="487"/>
      <c r="J12" s="389" t="s">
        <v>77</v>
      </c>
      <c r="K12" s="415">
        <v>0.05</v>
      </c>
      <c r="L12" s="80"/>
    </row>
    <row r="13" spans="1:12" ht="12.9" customHeight="1" x14ac:dyDescent="0.25">
      <c r="A13" s="81"/>
      <c r="B13" s="392" t="s">
        <v>28</v>
      </c>
      <c r="C13" s="390">
        <v>0.02</v>
      </c>
      <c r="D13" s="390">
        <v>0.02</v>
      </c>
      <c r="E13" s="390">
        <v>0.02</v>
      </c>
      <c r="F13" s="390">
        <v>0.05</v>
      </c>
      <c r="G13" s="391">
        <v>0.05</v>
      </c>
      <c r="H13" s="385"/>
      <c r="I13" s="487"/>
      <c r="J13" s="392" t="s">
        <v>28</v>
      </c>
      <c r="K13" s="415">
        <v>0.03</v>
      </c>
      <c r="L13" s="80"/>
    </row>
    <row r="14" spans="1:12" ht="20.25" customHeight="1" thickBot="1" x14ac:dyDescent="0.3">
      <c r="A14" s="81"/>
      <c r="B14" s="393" t="s">
        <v>78</v>
      </c>
      <c r="C14" s="394">
        <v>0</v>
      </c>
      <c r="D14" s="394">
        <v>0</v>
      </c>
      <c r="E14" s="394">
        <v>0</v>
      </c>
      <c r="F14" s="394">
        <v>0.02</v>
      </c>
      <c r="G14" s="395">
        <v>0.02</v>
      </c>
      <c r="H14" s="386"/>
      <c r="I14" s="487"/>
      <c r="J14" s="393" t="s">
        <v>78</v>
      </c>
      <c r="K14" s="416">
        <v>0.02</v>
      </c>
      <c r="L14" s="80"/>
    </row>
    <row r="15" spans="1:12" ht="12" customHeight="1" x14ac:dyDescent="0.25">
      <c r="A15" s="81"/>
      <c r="B15" s="2"/>
      <c r="C15" s="2"/>
      <c r="D15" s="2"/>
      <c r="E15" s="2"/>
      <c r="F15" s="2"/>
      <c r="G15" s="2"/>
      <c r="H15" s="169"/>
      <c r="I15" s="2"/>
      <c r="J15" s="2"/>
      <c r="K15" s="2"/>
      <c r="L15" s="80"/>
    </row>
    <row r="16" spans="1:12" ht="12.9" customHeight="1" thickBot="1" x14ac:dyDescent="0.3">
      <c r="A16" s="81"/>
      <c r="B16" s="370" t="s">
        <v>83</v>
      </c>
      <c r="C16" s="2"/>
      <c r="D16" s="2"/>
      <c r="E16" s="2"/>
      <c r="F16" s="2"/>
      <c r="G16" s="2"/>
      <c r="H16" s="167"/>
      <c r="I16" s="488" t="s">
        <v>84</v>
      </c>
      <c r="J16" s="370" t="s">
        <v>85</v>
      </c>
      <c r="K16" s="2"/>
      <c r="L16" s="80"/>
    </row>
    <row r="17" spans="1:12" ht="12.75" customHeight="1" x14ac:dyDescent="0.25">
      <c r="A17" s="81"/>
      <c r="B17" s="417" t="s">
        <v>86</v>
      </c>
      <c r="C17" s="418">
        <f>Launch</f>
        <v>1</v>
      </c>
      <c r="D17" s="418">
        <f>C17+1</f>
        <v>2</v>
      </c>
      <c r="E17" s="418">
        <f>D17+1</f>
        <v>3</v>
      </c>
      <c r="F17" s="418">
        <f>E17+1</f>
        <v>4</v>
      </c>
      <c r="G17" s="419">
        <f>F17+1</f>
        <v>5</v>
      </c>
      <c r="H17" s="311">
        <f>G17+1</f>
        <v>6</v>
      </c>
      <c r="I17" s="489"/>
      <c r="J17" s="417" t="s">
        <v>87</v>
      </c>
      <c r="K17" s="428"/>
      <c r="L17" s="80"/>
    </row>
    <row r="18" spans="1:12" ht="12.9" customHeight="1" thickBot="1" x14ac:dyDescent="0.3">
      <c r="A18" s="81"/>
      <c r="B18" s="420"/>
      <c r="C18" s="423"/>
      <c r="D18" s="423"/>
      <c r="E18" s="423"/>
      <c r="F18" s="423"/>
      <c r="G18" s="424"/>
      <c r="H18" s="171"/>
      <c r="I18" s="490" t="s">
        <v>203</v>
      </c>
      <c r="J18" s="429"/>
      <c r="K18" s="430"/>
      <c r="L18" s="80"/>
    </row>
    <row r="19" spans="1:12" ht="12.75" customHeight="1" x14ac:dyDescent="0.25">
      <c r="A19" s="81"/>
      <c r="B19" s="389" t="s">
        <v>77</v>
      </c>
      <c r="C19" s="399">
        <v>0</v>
      </c>
      <c r="D19" s="399">
        <v>0</v>
      </c>
      <c r="E19" s="399">
        <v>0</v>
      </c>
      <c r="F19" s="399">
        <v>0</v>
      </c>
      <c r="G19" s="400">
        <v>0</v>
      </c>
      <c r="H19" s="396">
        <v>0</v>
      </c>
      <c r="I19" s="489"/>
      <c r="J19" s="389" t="s">
        <v>31</v>
      </c>
      <c r="K19" s="413">
        <v>200</v>
      </c>
      <c r="L19" s="80"/>
    </row>
    <row r="20" spans="1:12" ht="12.75" customHeight="1" x14ac:dyDescent="0.25">
      <c r="A20" s="81"/>
      <c r="B20" s="392" t="s">
        <v>28</v>
      </c>
      <c r="C20" s="399">
        <v>0</v>
      </c>
      <c r="D20" s="399">
        <v>0</v>
      </c>
      <c r="E20" s="399">
        <v>0</v>
      </c>
      <c r="F20" s="399">
        <v>0</v>
      </c>
      <c r="G20" s="400">
        <v>0</v>
      </c>
      <c r="H20" s="397">
        <v>0</v>
      </c>
      <c r="I20" s="489"/>
      <c r="J20" s="392" t="s">
        <v>32</v>
      </c>
      <c r="K20" s="413">
        <v>150</v>
      </c>
      <c r="L20" s="80"/>
    </row>
    <row r="21" spans="1:12" ht="12.75" customHeight="1" thickBot="1" x14ac:dyDescent="0.3">
      <c r="A21" s="81"/>
      <c r="B21" s="393" t="s">
        <v>78</v>
      </c>
      <c r="C21" s="401">
        <v>0</v>
      </c>
      <c r="D21" s="401">
        <v>0</v>
      </c>
      <c r="E21" s="401">
        <v>0</v>
      </c>
      <c r="F21" s="401">
        <v>0</v>
      </c>
      <c r="G21" s="402">
        <v>0</v>
      </c>
      <c r="H21" s="398">
        <v>0</v>
      </c>
      <c r="I21" s="489"/>
      <c r="J21" s="393" t="s">
        <v>33</v>
      </c>
      <c r="K21" s="414">
        <v>50</v>
      </c>
      <c r="L21" s="80"/>
    </row>
    <row r="22" spans="1:12" ht="12" customHeight="1" x14ac:dyDescent="0.25">
      <c r="A22" s="81"/>
      <c r="B22" s="2"/>
      <c r="C22" s="2"/>
      <c r="D22" s="2"/>
      <c r="E22" s="2"/>
      <c r="F22" s="2"/>
      <c r="G22" s="2"/>
      <c r="H22" s="169"/>
      <c r="I22" s="488"/>
      <c r="J22" s="2"/>
      <c r="K22" s="2"/>
      <c r="L22" s="80"/>
    </row>
    <row r="23" spans="1:12" ht="12" customHeight="1" x14ac:dyDescent="0.25">
      <c r="A23" s="81"/>
      <c r="B23" s="2"/>
      <c r="C23" s="2"/>
      <c r="D23" s="2"/>
      <c r="E23" s="2"/>
      <c r="F23" s="89"/>
      <c r="G23" s="2"/>
      <c r="H23" s="2"/>
      <c r="I23" s="2"/>
      <c r="J23" s="2"/>
      <c r="K23" s="2"/>
      <c r="L23" s="80"/>
    </row>
    <row r="24" spans="1:12" ht="18" customHeight="1" thickBot="1" x14ac:dyDescent="0.35">
      <c r="A24" s="172"/>
      <c r="B24" s="173" t="s">
        <v>88</v>
      </c>
      <c r="C24" s="2"/>
      <c r="D24" s="2"/>
      <c r="E24" s="2"/>
      <c r="F24" s="2"/>
      <c r="G24" s="2"/>
      <c r="H24" s="174"/>
      <c r="I24" s="2"/>
      <c r="J24" s="2"/>
      <c r="K24" s="2"/>
      <c r="L24" s="80"/>
    </row>
    <row r="25" spans="1:12" ht="24" customHeight="1" thickBot="1" x14ac:dyDescent="0.3">
      <c r="A25" s="81"/>
      <c r="B25" s="2"/>
      <c r="C25" s="406">
        <f>Launch</f>
        <v>1</v>
      </c>
      <c r="D25" s="387">
        <f>C25+1</f>
        <v>2</v>
      </c>
      <c r="E25" s="387">
        <f>D25+1</f>
        <v>3</v>
      </c>
      <c r="F25" s="387">
        <f>E25+1</f>
        <v>4</v>
      </c>
      <c r="G25" s="388">
        <f>F25+1</f>
        <v>5</v>
      </c>
      <c r="H25" s="403">
        <f>G25+1</f>
        <v>6</v>
      </c>
      <c r="I25" s="175"/>
      <c r="J25" s="2"/>
      <c r="K25" s="2"/>
      <c r="L25" s="80"/>
    </row>
    <row r="26" spans="1:12" ht="12.9" customHeight="1" thickBot="1" x14ac:dyDescent="0.3">
      <c r="A26" s="81"/>
      <c r="B26" s="2" t="s">
        <v>76</v>
      </c>
      <c r="C26" s="407">
        <f>VLOOKUP('Output Scenarios'!$G$5,$B$5:$F$7,2,FALSE)*VLOOKUP('Output Scenarios'!$I$5,$J$5:$K$7,2,FALSE)</f>
        <v>200000</v>
      </c>
      <c r="D26" s="43">
        <f>VLOOKUP('Output Scenarios'!$G$5,$B$5:$F$7,3,FALSE)*VLOOKUP('Output Scenarios'!$I$5,$J$5:$K$7,2,FALSE)</f>
        <v>400000</v>
      </c>
      <c r="E26" s="43">
        <f>VLOOKUP('Output Scenarios'!$G$5,$B$5:$F$7,4,FALSE)*VLOOKUP('Output Scenarios'!$I$5,$J$5:$K$7,2,FALSE)</f>
        <v>600000</v>
      </c>
      <c r="F26" s="43">
        <f>VLOOKUP('Output Scenarios'!$G$5,$B$5:$F$7,5,FALSE)*VLOOKUP('Output Scenarios'!$I$5,$J$5:$K$7,2,FALSE)</f>
        <v>800000</v>
      </c>
      <c r="G26" s="44">
        <f>VLOOKUP('Output Scenarios'!$G$5,$B$5:$F$7,5,FALSE)*VLOOKUP('Output Scenarios'!$I$5,$J$5:$K$7,2,FALSE)</f>
        <v>800000</v>
      </c>
      <c r="H26" s="404"/>
      <c r="I26" s="175"/>
      <c r="J26" s="2"/>
      <c r="K26" s="2"/>
      <c r="L26" s="80"/>
    </row>
    <row r="27" spans="1:12" ht="12.9" customHeight="1" thickBot="1" x14ac:dyDescent="0.3">
      <c r="A27" s="81"/>
      <c r="B27" s="2" t="s">
        <v>81</v>
      </c>
      <c r="C27" s="407">
        <f>VLOOKUP('Output Scenarios'!$G$9,$B$12:$H$14,2,FALSE)*'Multi-Year Budget'!C28</f>
        <v>0</v>
      </c>
      <c r="D27" s="43">
        <f>VLOOKUP('Output Scenarios'!$G$9,$B$12:$H$14,3,FALSE)*'Multi-Year Budget'!D28</f>
        <v>0</v>
      </c>
      <c r="E27" s="43">
        <f>VLOOKUP('Output Scenarios'!$G$9,$B$12:$H$14,4,FALSE)*'Multi-Year Budget'!E28</f>
        <v>0</v>
      </c>
      <c r="F27" s="43">
        <f>VLOOKUP('Output Scenarios'!$G$9,$B$12:$H$14,5,FALSE)*'Multi-Year Budget'!F28</f>
        <v>8775.9072500000002</v>
      </c>
      <c r="G27" s="44">
        <f>VLOOKUP('Output Scenarios'!$G$9,$B$12:$H$14,6,FALSE)*'Multi-Year Budget'!G28</f>
        <v>8997.1844675000011</v>
      </c>
      <c r="H27" s="404"/>
      <c r="I27" s="175"/>
      <c r="J27" s="2"/>
      <c r="K27" s="2"/>
      <c r="L27" s="80"/>
    </row>
    <row r="28" spans="1:12" ht="12.9" customHeight="1" thickBot="1" x14ac:dyDescent="0.3">
      <c r="A28" s="81"/>
      <c r="B28" s="2" t="s">
        <v>82</v>
      </c>
      <c r="C28" s="407">
        <f>VLOOKUP('Output Scenarios'!$I$9,'Revenue &amp; Program Projections'!$J$12:$K$14,2,FALSE)*'Multi-Year Budget'!C28</f>
        <v>20375</v>
      </c>
      <c r="D28" s="43">
        <f>VLOOKUP('Output Scenarios'!$I$9,'Revenue &amp; Program Projections'!$J$12:$K$14,2,FALSE)*'Multi-Year Budget'!D28</f>
        <v>20881.25</v>
      </c>
      <c r="E28" s="43">
        <f>VLOOKUP('Output Scenarios'!$I$9,'Revenue &amp; Program Projections'!$J$12:$K$14,2,FALSE)*'Multi-Year Budget'!E28</f>
        <v>21402.6875</v>
      </c>
      <c r="F28" s="43">
        <f>VLOOKUP('Output Scenarios'!$I$9,'Revenue &amp; Program Projections'!$J$12:$K$14,2,FALSE)*'Multi-Year Budget'!F28</f>
        <v>21939.768125000002</v>
      </c>
      <c r="G28" s="44">
        <f>VLOOKUP('Output Scenarios'!$I$9,'Revenue &amp; Program Projections'!$J$12:$K$14,2,FALSE)*'Multi-Year Budget'!G28</f>
        <v>22492.96116875</v>
      </c>
      <c r="H28" s="404"/>
      <c r="I28" s="175"/>
      <c r="J28" s="2"/>
      <c r="K28" s="2"/>
      <c r="L28" s="80"/>
    </row>
    <row r="29" spans="1:12" ht="12.9" customHeight="1" thickBot="1" x14ac:dyDescent="0.3">
      <c r="A29" s="176"/>
      <c r="B29" s="229" t="str">
        <f>B16</f>
        <v>Driver 5</v>
      </c>
      <c r="C29" s="407"/>
      <c r="D29" s="43"/>
      <c r="E29" s="43"/>
      <c r="F29" s="43"/>
      <c r="G29" s="44"/>
      <c r="H29" s="404"/>
      <c r="I29" s="175"/>
      <c r="J29" s="2"/>
      <c r="K29" s="2"/>
      <c r="L29" s="80"/>
    </row>
    <row r="30" spans="1:12" ht="12.9" customHeight="1" thickBot="1" x14ac:dyDescent="0.3">
      <c r="A30" s="81"/>
      <c r="B30" s="14" t="s">
        <v>89</v>
      </c>
      <c r="C30" s="408">
        <f>SUM(C26:C27)</f>
        <v>200000</v>
      </c>
      <c r="D30" s="409">
        <f>SUM(D26:D27)</f>
        <v>400000</v>
      </c>
      <c r="E30" s="409">
        <f>SUM(E26:E27)</f>
        <v>600000</v>
      </c>
      <c r="F30" s="409">
        <f>SUM(F26:F27)</f>
        <v>808775.90725000005</v>
      </c>
      <c r="G30" s="410">
        <f>SUM(G26:G27)</f>
        <v>808997.18446749996</v>
      </c>
      <c r="H30" s="405"/>
      <c r="I30" s="175"/>
      <c r="J30" s="2"/>
      <c r="K30" s="2"/>
      <c r="L30" s="80"/>
    </row>
    <row r="31" spans="1:12" ht="12.9" customHeight="1" thickBot="1" x14ac:dyDescent="0.3">
      <c r="A31" s="81"/>
      <c r="B31" s="14"/>
      <c r="C31" s="177"/>
      <c r="D31" s="177"/>
      <c r="E31" s="177"/>
      <c r="F31" s="177"/>
      <c r="G31" s="177"/>
      <c r="H31" s="317"/>
      <c r="I31" s="2"/>
      <c r="J31" s="2"/>
      <c r="K31" s="2"/>
      <c r="L31" s="80"/>
    </row>
    <row r="32" spans="1:12" ht="18" thickBot="1" x14ac:dyDescent="0.35">
      <c r="A32" s="81"/>
      <c r="B32" s="318" t="s">
        <v>202</v>
      </c>
      <c r="C32" s="411"/>
      <c r="D32" s="411"/>
      <c r="E32" s="411"/>
      <c r="F32" s="411"/>
      <c r="G32" s="2"/>
      <c r="H32" s="178"/>
      <c r="I32" s="2"/>
      <c r="J32" s="2"/>
      <c r="K32" s="2"/>
      <c r="L32" s="80"/>
    </row>
    <row r="33" spans="1:12" ht="12.9" customHeight="1" thickBot="1" x14ac:dyDescent="0.3">
      <c r="A33" s="81"/>
      <c r="B33" s="2"/>
      <c r="C33" s="406">
        <f>Launch</f>
        <v>1</v>
      </c>
      <c r="D33" s="387">
        <f>C33+1</f>
        <v>2</v>
      </c>
      <c r="E33" s="387">
        <f>D33+1</f>
        <v>3</v>
      </c>
      <c r="F33" s="387">
        <f>E33+1</f>
        <v>4</v>
      </c>
      <c r="G33" s="388">
        <f>F33+1</f>
        <v>5</v>
      </c>
      <c r="H33" s="403">
        <f>G33+1</f>
        <v>6</v>
      </c>
      <c r="I33" s="175"/>
      <c r="J33" s="2"/>
      <c r="K33" s="2"/>
      <c r="L33" s="80"/>
    </row>
    <row r="34" spans="1:12" ht="12.9" customHeight="1" thickBot="1" x14ac:dyDescent="0.3">
      <c r="A34" s="81"/>
      <c r="B34" s="2" t="s">
        <v>90</v>
      </c>
      <c r="C34" s="407">
        <f>VLOOKUP('Output Scenarios'!$G$5,$B$5:$F$7,2,FALSE)*VLOOKUP('Output Scenarios'!$E$9,$J$19:$K$21,2,FALSE)</f>
        <v>2000</v>
      </c>
      <c r="D34" s="43">
        <f>VLOOKUP('Output Scenarios'!$G$5,$B$5:$F$7,3,FALSE)*VLOOKUP('Output Scenarios'!$E$9,$J$19:$K$21,2,FALSE)</f>
        <v>4000</v>
      </c>
      <c r="E34" s="43">
        <f>VLOOKUP('Output Scenarios'!$G$5,$B$5:$F$7,4,FALSE)*VLOOKUP('Output Scenarios'!$E$9,$J$19:$K$21,2,FALSE)</f>
        <v>6000</v>
      </c>
      <c r="F34" s="43">
        <f>VLOOKUP('Output Scenarios'!$G$5,$B$5:$F$7,5,FALSE)*VLOOKUP('Output Scenarios'!$E$9,$J$19:$K$21,2,FALSE)</f>
        <v>8000</v>
      </c>
      <c r="G34" s="44">
        <f>VLOOKUP('Output Scenarios'!$G$5,$B$5:$F$7,5,FALSE)*VLOOKUP('Output Scenarios'!$E$9,$J$19:$K$21,2,FALSE)</f>
        <v>8000</v>
      </c>
      <c r="H34" s="404"/>
      <c r="I34" s="175"/>
      <c r="J34" s="2"/>
      <c r="K34" s="2"/>
      <c r="L34" s="80"/>
    </row>
    <row r="35" spans="1:12" ht="12" customHeight="1" thickBot="1" x14ac:dyDescent="0.3">
      <c r="A35" s="81"/>
      <c r="B35" s="319" t="s">
        <v>156</v>
      </c>
      <c r="C35" s="412">
        <f>VLOOKUP('Output Scenarios'!$G$5,'Revenue &amp; Program Projections'!$B$5:$G$7,2,FALSE)</f>
        <v>10</v>
      </c>
      <c r="D35" s="52">
        <f>VLOOKUP('Output Scenarios'!$G$5,'Revenue &amp; Program Projections'!$B$5:$G$7,3,FALSE)</f>
        <v>20</v>
      </c>
      <c r="E35" s="52">
        <f>VLOOKUP('Output Scenarios'!$G$5,'Revenue &amp; Program Projections'!$B$5:$G$7,4,FALSE)</f>
        <v>30</v>
      </c>
      <c r="F35" s="52">
        <f>VLOOKUP('Output Scenarios'!$G$5,'Revenue &amp; Program Projections'!$B$5:$G$7,5,FALSE)</f>
        <v>40</v>
      </c>
      <c r="G35" s="53">
        <f>VLOOKUP('Output Scenarios'!$G$5,'Revenue &amp; Program Projections'!$B$5:$G$7,6,FALSE)</f>
        <v>50</v>
      </c>
      <c r="H35" s="404">
        <f>VLOOKUP('Output Scenarios'!$G$5,'Revenue &amp; Program Projections'!$B$5:$G$7,2,FALSE)</f>
        <v>10</v>
      </c>
      <c r="I35" s="2"/>
      <c r="J35" s="2"/>
      <c r="K35" s="2"/>
      <c r="L35" s="80"/>
    </row>
    <row r="36" spans="1:12" ht="12" customHeight="1" x14ac:dyDescent="0.25">
      <c r="A36" s="81"/>
      <c r="B36" s="2"/>
      <c r="C36" s="179"/>
      <c r="D36" s="94"/>
      <c r="E36" s="94"/>
      <c r="F36" s="94"/>
      <c r="G36" s="94"/>
      <c r="H36" s="94"/>
      <c r="I36" s="94"/>
      <c r="J36" s="2"/>
      <c r="K36" s="2"/>
      <c r="L36" s="80"/>
    </row>
    <row r="37" spans="1:12" ht="12" customHeight="1" x14ac:dyDescent="0.25">
      <c r="A37" s="81"/>
      <c r="B37" s="2"/>
      <c r="C37" s="179"/>
      <c r="D37" s="94"/>
      <c r="E37" s="94"/>
      <c r="F37" s="94"/>
      <c r="G37" s="94"/>
      <c r="H37" s="94"/>
      <c r="I37" s="94"/>
      <c r="J37" s="2"/>
      <c r="K37" s="2"/>
      <c r="L37" s="80"/>
    </row>
    <row r="38" spans="1:12" ht="12" customHeight="1" x14ac:dyDescent="0.25">
      <c r="A38" s="81"/>
      <c r="B38" s="2"/>
      <c r="C38" s="180"/>
      <c r="D38" s="94"/>
      <c r="E38" s="94"/>
      <c r="F38" s="94"/>
      <c r="G38" s="94"/>
      <c r="H38" s="94"/>
      <c r="I38" s="94"/>
      <c r="J38" s="2"/>
      <c r="K38" s="2"/>
      <c r="L38" s="80"/>
    </row>
    <row r="39" spans="1:12" ht="12" customHeight="1" x14ac:dyDescent="0.25">
      <c r="A39" s="81"/>
      <c r="B39" s="2"/>
      <c r="C39" s="181"/>
      <c r="D39" s="177"/>
      <c r="E39" s="177"/>
      <c r="F39" s="177"/>
      <c r="G39" s="177"/>
      <c r="H39" s="177"/>
      <c r="I39" s="177"/>
      <c r="J39" s="2"/>
      <c r="K39" s="2"/>
      <c r="L39" s="80"/>
    </row>
    <row r="40" spans="1:12" ht="12" customHeight="1" x14ac:dyDescent="0.25">
      <c r="A40" s="182"/>
      <c r="B40" s="183"/>
      <c r="C40" s="183"/>
      <c r="D40" s="183"/>
      <c r="E40" s="183"/>
      <c r="F40" s="183"/>
      <c r="G40" s="183"/>
      <c r="H40" s="183"/>
      <c r="I40" s="183"/>
      <c r="J40" s="183"/>
      <c r="K40" s="183"/>
      <c r="L40" s="141"/>
    </row>
  </sheetData>
  <mergeCells count="4">
    <mergeCell ref="I3:I7"/>
    <mergeCell ref="I10:I14"/>
    <mergeCell ref="I16:I17"/>
    <mergeCell ref="I18:I22"/>
  </mergeCells>
  <pageMargins left="0.25" right="0.25" top="0.75" bottom="0.6875" header="0.30000001192092896" footer="0.30000001192092896"/>
  <pageSetup orientation="landscape" useFirstPageNumber="1" horizontalDpi="0" verticalDpi="0" r:id="rId1"/>
  <headerFooter alignWithMargins="0">
    <oddHeader>&amp;L&amp;"Trebuchet MS,Bold"&amp;14&amp;K08+000Business Planning: Financial Projections Template_x000D_&amp;"Arial,Bold"&amp;12Revenue &amp; Program Projections</oddHeader>
    <oddFooter>&amp;L&amp;K05+000Financial Projections Template_x000D_La Piana Consulting © 2012_x000D_&amp;K05+000&amp;P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pane ySplit="15" topLeftCell="A16" activePane="bottomLeft" state="frozen"/>
      <selection pane="bottomLeft" activeCell="I5" sqref="I5"/>
    </sheetView>
  </sheetViews>
  <sheetFormatPr defaultColWidth="12" defaultRowHeight="20.100000000000001" customHeight="1" x14ac:dyDescent="0.25"/>
  <cols>
    <col min="1" max="1" width="3.6640625" style="1" customWidth="1"/>
    <col min="2" max="2" width="13.44140625" style="1" customWidth="1"/>
    <col min="3" max="3" width="4.109375" style="1" customWidth="1"/>
    <col min="4" max="4" width="15.44140625" style="1" customWidth="1"/>
    <col min="5" max="5" width="18.44140625" style="1" customWidth="1"/>
    <col min="6" max="6" width="11.6640625" style="1" customWidth="1"/>
    <col min="7" max="7" width="22" style="1" customWidth="1"/>
    <col min="8" max="8" width="5.44140625" style="1" customWidth="1"/>
    <col min="9" max="9" width="18.88671875" style="1" customWidth="1"/>
    <col min="10" max="10" width="9.109375" style="1" customWidth="1"/>
    <col min="11" max="11" width="8.88671875" style="1" customWidth="1"/>
    <col min="12" max="12" width="14.6640625" style="1" customWidth="1"/>
    <col min="13" max="13" width="18.109375" style="1" customWidth="1"/>
    <col min="14" max="17" width="8.88671875" style="1" customWidth="1"/>
    <col min="18" max="18" width="4" style="1" customWidth="1"/>
    <col min="19" max="16384" width="12" style="1"/>
  </cols>
  <sheetData>
    <row r="1" spans="1:18" ht="15" customHeight="1" x14ac:dyDescent="0.3">
      <c r="A1" s="184" t="s">
        <v>91</v>
      </c>
      <c r="B1" s="27"/>
      <c r="C1" s="27"/>
      <c r="D1" s="27"/>
      <c r="E1" s="27"/>
      <c r="F1" s="27"/>
      <c r="G1" s="27"/>
      <c r="H1" s="27"/>
      <c r="I1" s="27"/>
      <c r="J1" s="27"/>
      <c r="K1" s="27"/>
      <c r="L1" s="27"/>
      <c r="M1" s="185"/>
      <c r="N1" s="27"/>
      <c r="O1" s="27"/>
      <c r="P1" s="27"/>
      <c r="Q1" s="27"/>
      <c r="R1" s="28"/>
    </row>
    <row r="2" spans="1:18" ht="19.5" customHeight="1" thickBot="1" x14ac:dyDescent="0.3">
      <c r="A2" s="81"/>
      <c r="B2" s="186"/>
      <c r="C2" s="14"/>
      <c r="D2" s="491"/>
      <c r="E2" s="491"/>
      <c r="F2" s="491"/>
      <c r="G2" s="491"/>
      <c r="H2" s="491"/>
      <c r="I2" s="491"/>
      <c r="J2" s="2"/>
      <c r="K2" s="2"/>
      <c r="L2" s="187"/>
      <c r="M2" s="327"/>
      <c r="N2" s="2"/>
      <c r="O2" s="2"/>
      <c r="P2" s="2"/>
      <c r="Q2" s="2"/>
      <c r="R2" s="80"/>
    </row>
    <row r="3" spans="1:18" ht="21.75" customHeight="1" x14ac:dyDescent="0.25">
      <c r="A3" s="188"/>
      <c r="B3" s="88"/>
      <c r="C3" s="235"/>
      <c r="D3" s="189" t="s">
        <v>92</v>
      </c>
      <c r="E3" s="190" t="s">
        <v>93</v>
      </c>
      <c r="F3" s="478" t="s">
        <v>94</v>
      </c>
      <c r="G3" s="190" t="str">
        <f>'Revenue &amp; Program Projections'!B3</f>
        <v>Schools Per Site</v>
      </c>
      <c r="H3" s="82"/>
      <c r="I3" s="190" t="str">
        <f>'Revenue &amp; Program Projections'!J3</f>
        <v>Revenues per School</v>
      </c>
      <c r="J3" s="191"/>
      <c r="K3" s="88"/>
      <c r="L3" s="328"/>
      <c r="M3" s="329"/>
      <c r="N3" s="88"/>
      <c r="O3" s="88"/>
      <c r="P3" s="88"/>
      <c r="Q3" s="88"/>
      <c r="R3" s="192"/>
    </row>
    <row r="4" spans="1:18" ht="13.8" thickBot="1" x14ac:dyDescent="0.3">
      <c r="A4" s="81"/>
      <c r="B4" s="2"/>
      <c r="C4" s="2"/>
      <c r="D4" s="45"/>
      <c r="E4" s="2"/>
      <c r="F4" s="2"/>
      <c r="G4" s="235"/>
      <c r="H4" s="2"/>
      <c r="I4" s="14"/>
      <c r="J4" s="33"/>
      <c r="K4" s="2"/>
      <c r="L4" s="193"/>
      <c r="M4" s="93"/>
      <c r="N4" s="2"/>
      <c r="O4" s="2"/>
      <c r="P4" s="2"/>
      <c r="Q4" s="2"/>
      <c r="R4" s="80"/>
    </row>
    <row r="5" spans="1:18" ht="16.5" customHeight="1" thickBot="1" x14ac:dyDescent="0.3">
      <c r="A5" s="81"/>
      <c r="B5" s="93"/>
      <c r="C5" s="476"/>
      <c r="D5" s="45"/>
      <c r="E5" s="344" t="s">
        <v>31</v>
      </c>
      <c r="F5" s="2"/>
      <c r="G5" s="344" t="s">
        <v>77</v>
      </c>
      <c r="H5" s="2"/>
      <c r="I5" s="344" t="s">
        <v>77</v>
      </c>
      <c r="J5" s="33"/>
      <c r="K5" s="2"/>
      <c r="L5" s="328"/>
      <c r="M5" s="329"/>
      <c r="N5" s="93"/>
      <c r="O5" s="93"/>
      <c r="P5" s="93"/>
      <c r="Q5" s="93"/>
      <c r="R5" s="80"/>
    </row>
    <row r="6" spans="1:18" ht="12" customHeight="1" x14ac:dyDescent="0.25">
      <c r="A6" s="81"/>
      <c r="B6" s="93"/>
      <c r="C6" s="476"/>
      <c r="D6" s="45"/>
      <c r="E6" s="14"/>
      <c r="F6" s="2"/>
      <c r="G6" s="2"/>
      <c r="H6" s="2"/>
      <c r="I6" s="2"/>
      <c r="J6" s="33"/>
      <c r="K6" s="2"/>
      <c r="L6" s="193"/>
      <c r="M6" s="93"/>
      <c r="N6" s="2"/>
      <c r="O6" s="2"/>
      <c r="P6" s="2"/>
      <c r="Q6" s="2"/>
      <c r="R6" s="80"/>
    </row>
    <row r="7" spans="1:18" ht="12" customHeight="1" x14ac:dyDescent="0.25">
      <c r="A7" s="81"/>
      <c r="B7" s="93"/>
      <c r="C7" s="476"/>
      <c r="D7" s="479" t="s">
        <v>216</v>
      </c>
      <c r="E7" s="23" t="str">
        <f>'Revenue &amp; Program Projections'!J17</f>
        <v>Children Per School</v>
      </c>
      <c r="F7" s="477"/>
      <c r="G7" s="23" t="str">
        <f>'Revenue &amp; Program Projections'!B10</f>
        <v>Foundation Support</v>
      </c>
      <c r="H7" s="2"/>
      <c r="I7" s="197" t="str">
        <f>'Revenue &amp; Program Projections'!J10</f>
        <v>Individual Support</v>
      </c>
      <c r="J7" s="33"/>
      <c r="K7" s="24"/>
      <c r="L7" s="194"/>
      <c r="M7" s="2"/>
      <c r="N7" s="93"/>
      <c r="O7" s="93"/>
      <c r="P7" s="93"/>
      <c r="Q7" s="93"/>
      <c r="R7" s="195"/>
    </row>
    <row r="8" spans="1:18" ht="13.8" thickBot="1" x14ac:dyDescent="0.3">
      <c r="A8" s="81"/>
      <c r="B8" s="93"/>
      <c r="C8" s="2"/>
      <c r="D8" s="107"/>
      <c r="E8" s="93"/>
      <c r="F8" s="2"/>
      <c r="G8" s="2"/>
      <c r="H8" s="2"/>
      <c r="I8" s="2"/>
      <c r="J8" s="33"/>
      <c r="K8" s="23"/>
      <c r="L8" s="2"/>
      <c r="M8" s="2"/>
      <c r="N8" s="93"/>
      <c r="O8" s="93"/>
      <c r="P8" s="93"/>
      <c r="Q8" s="93"/>
      <c r="R8" s="195"/>
    </row>
    <row r="9" spans="1:18" ht="16.5" customHeight="1" thickBot="1" x14ac:dyDescent="0.3">
      <c r="A9" s="81"/>
      <c r="B9" s="93"/>
      <c r="C9" s="476"/>
      <c r="D9" s="45"/>
      <c r="E9" s="344" t="s">
        <v>31</v>
      </c>
      <c r="F9" s="2"/>
      <c r="G9" s="344" t="s">
        <v>78</v>
      </c>
      <c r="H9" s="2"/>
      <c r="I9" s="344" t="s">
        <v>77</v>
      </c>
      <c r="J9" s="33"/>
      <c r="K9" s="2"/>
      <c r="L9" s="328"/>
      <c r="M9" s="329"/>
      <c r="N9" s="93"/>
      <c r="O9" s="93"/>
      <c r="P9" s="93"/>
      <c r="Q9" s="93"/>
      <c r="R9" s="80"/>
    </row>
    <row r="10" spans="1:18" ht="9.6" customHeight="1" x14ac:dyDescent="0.25">
      <c r="A10" s="81"/>
      <c r="B10" s="93"/>
      <c r="C10" s="2"/>
      <c r="D10" s="45"/>
      <c r="E10" s="93"/>
      <c r="F10" s="93"/>
      <c r="G10" s="93"/>
      <c r="H10" s="2"/>
      <c r="I10" s="93"/>
      <c r="J10" s="480"/>
      <c r="K10" s="24"/>
      <c r="L10" s="196"/>
      <c r="M10" s="2"/>
      <c r="N10" s="93"/>
      <c r="O10" s="93"/>
      <c r="P10" s="93"/>
      <c r="Q10" s="93"/>
      <c r="R10" s="195"/>
    </row>
    <row r="11" spans="1:18" ht="12" customHeight="1" x14ac:dyDescent="0.25">
      <c r="A11" s="81"/>
      <c r="B11" s="2"/>
      <c r="C11" s="2"/>
      <c r="D11" s="107"/>
      <c r="E11" s="93"/>
      <c r="F11" s="93"/>
      <c r="G11" s="93"/>
      <c r="H11" s="2"/>
      <c r="I11" s="93"/>
      <c r="J11" s="480"/>
      <c r="K11" s="2"/>
      <c r="L11" s="2"/>
      <c r="M11" s="2"/>
      <c r="N11" s="93"/>
      <c r="O11" s="93"/>
      <c r="P11" s="93"/>
      <c r="Q11" s="93"/>
      <c r="R11" s="195"/>
    </row>
    <row r="12" spans="1:18" ht="9.6" customHeight="1" thickBot="1" x14ac:dyDescent="0.3">
      <c r="A12" s="81"/>
      <c r="B12" s="2"/>
      <c r="C12" s="2"/>
      <c r="D12" s="481"/>
      <c r="E12" s="482"/>
      <c r="F12" s="482"/>
      <c r="G12" s="482"/>
      <c r="H12" s="95"/>
      <c r="I12" s="482"/>
      <c r="J12" s="483"/>
      <c r="K12" s="2"/>
      <c r="L12" s="23"/>
      <c r="M12" s="2"/>
      <c r="N12" s="93"/>
      <c r="O12" s="93"/>
      <c r="P12" s="93"/>
      <c r="Q12" s="93"/>
      <c r="R12" s="195"/>
    </row>
    <row r="13" spans="1:18" ht="12.9" customHeight="1" x14ac:dyDescent="0.25">
      <c r="A13" s="81"/>
      <c r="B13" s="2"/>
      <c r="C13" s="2"/>
      <c r="D13" s="93"/>
      <c r="E13" s="93"/>
      <c r="F13" s="93"/>
      <c r="G13" s="93"/>
      <c r="H13" s="2"/>
      <c r="I13" s="93"/>
      <c r="J13" s="2"/>
      <c r="K13" s="2"/>
      <c r="L13" s="2"/>
      <c r="M13" s="2"/>
      <c r="N13" s="93"/>
      <c r="O13" s="93"/>
      <c r="P13" s="93"/>
      <c r="Q13" s="93"/>
      <c r="R13" s="195"/>
    </row>
    <row r="14" spans="1:18" ht="12.9" customHeight="1" x14ac:dyDescent="0.25">
      <c r="A14" s="81"/>
      <c r="B14" s="2"/>
      <c r="C14" s="2"/>
      <c r="D14" s="2"/>
      <c r="E14" s="2"/>
      <c r="F14" s="2"/>
      <c r="G14" s="2"/>
      <c r="H14" s="2"/>
      <c r="I14" s="2"/>
      <c r="J14" s="2"/>
      <c r="K14" s="2"/>
      <c r="L14" s="2"/>
      <c r="M14" s="2"/>
      <c r="N14" s="93"/>
      <c r="O14" s="93"/>
      <c r="P14" s="93"/>
      <c r="Q14" s="93"/>
      <c r="R14" s="195"/>
    </row>
    <row r="15" spans="1:18" ht="19.5" customHeight="1" x14ac:dyDescent="0.3">
      <c r="A15" s="198" t="s">
        <v>95</v>
      </c>
      <c r="B15" s="2"/>
      <c r="C15" s="2"/>
      <c r="D15" s="2"/>
      <c r="E15" s="2"/>
      <c r="F15" s="2"/>
      <c r="G15" s="2"/>
      <c r="H15" s="2"/>
      <c r="I15" s="2"/>
      <c r="J15" s="2"/>
      <c r="K15" s="2"/>
      <c r="L15" s="2"/>
      <c r="M15" s="2"/>
      <c r="N15" s="93"/>
      <c r="O15" s="93"/>
      <c r="P15" s="93"/>
      <c r="Q15" s="93"/>
      <c r="R15" s="195"/>
    </row>
    <row r="16" spans="1:18" ht="11.25" customHeight="1" thickBot="1" x14ac:dyDescent="0.35">
      <c r="A16" s="199"/>
      <c r="B16" s="167"/>
      <c r="C16" s="167"/>
      <c r="D16" s="167"/>
      <c r="E16" s="167"/>
      <c r="F16" s="167"/>
      <c r="G16" s="167"/>
      <c r="H16" s="167"/>
      <c r="I16" s="167"/>
      <c r="J16" s="167"/>
      <c r="K16" s="167"/>
      <c r="L16" s="167"/>
      <c r="M16" s="167"/>
      <c r="N16" s="93"/>
      <c r="O16" s="93"/>
      <c r="P16" s="93"/>
      <c r="Q16" s="93"/>
      <c r="R16" s="195"/>
    </row>
    <row r="17" spans="1:18" ht="15" customHeight="1" x14ac:dyDescent="0.3">
      <c r="A17" s="200"/>
      <c r="B17" s="201"/>
      <c r="C17" s="201"/>
      <c r="D17" s="202"/>
      <c r="E17" s="203"/>
      <c r="F17" s="203"/>
      <c r="G17" s="203"/>
      <c r="H17" s="202"/>
      <c r="I17" s="203"/>
      <c r="J17" s="202"/>
      <c r="K17" s="202"/>
      <c r="L17" s="202"/>
      <c r="M17" s="204"/>
      <c r="N17" s="205"/>
      <c r="O17" s="93"/>
      <c r="P17" s="93"/>
      <c r="Q17" s="93"/>
      <c r="R17" s="195"/>
    </row>
    <row r="18" spans="1:18" ht="12" customHeight="1" x14ac:dyDescent="0.25">
      <c r="A18" s="206"/>
      <c r="B18" s="207"/>
      <c r="C18" s="207"/>
      <c r="D18" s="207"/>
      <c r="E18" s="207"/>
      <c r="F18" s="207"/>
      <c r="G18" s="207"/>
      <c r="H18" s="207"/>
      <c r="I18" s="207"/>
      <c r="J18" s="207"/>
      <c r="K18" s="207"/>
      <c r="L18" s="207"/>
      <c r="M18" s="208"/>
      <c r="N18" s="205"/>
      <c r="O18" s="93"/>
      <c r="P18" s="93"/>
      <c r="Q18" s="93"/>
      <c r="R18" s="195"/>
    </row>
    <row r="19" spans="1:18" ht="12" customHeight="1" x14ac:dyDescent="0.25">
      <c r="A19" s="206"/>
      <c r="B19" s="207"/>
      <c r="C19" s="207"/>
      <c r="D19" s="207"/>
      <c r="E19" s="207"/>
      <c r="F19" s="207"/>
      <c r="G19" s="207"/>
      <c r="H19" s="207"/>
      <c r="I19" s="207"/>
      <c r="J19" s="207"/>
      <c r="K19" s="209"/>
      <c r="L19" s="209"/>
      <c r="M19" s="210"/>
      <c r="N19" s="205"/>
      <c r="O19" s="93"/>
      <c r="P19" s="93"/>
      <c r="Q19" s="93"/>
      <c r="R19" s="195"/>
    </row>
    <row r="20" spans="1:18" ht="12" customHeight="1" x14ac:dyDescent="0.25">
      <c r="A20" s="206"/>
      <c r="B20" s="207"/>
      <c r="C20" s="207"/>
      <c r="D20" s="207"/>
      <c r="E20" s="207"/>
      <c r="F20" s="207"/>
      <c r="G20" s="207"/>
      <c r="H20" s="207"/>
      <c r="I20" s="207"/>
      <c r="J20" s="207"/>
      <c r="K20" s="207"/>
      <c r="L20" s="207"/>
      <c r="M20" s="208"/>
      <c r="N20" s="205"/>
      <c r="O20" s="93"/>
      <c r="P20" s="93"/>
      <c r="Q20" s="93"/>
      <c r="R20" s="195"/>
    </row>
    <row r="21" spans="1:18" ht="12" customHeight="1" x14ac:dyDescent="0.25">
      <c r="A21" s="206"/>
      <c r="B21" s="207"/>
      <c r="C21" s="207"/>
      <c r="D21" s="207"/>
      <c r="E21" s="207"/>
      <c r="F21" s="207"/>
      <c r="G21" s="207"/>
      <c r="H21" s="207"/>
      <c r="I21" s="207"/>
      <c r="J21" s="207"/>
      <c r="K21" s="207"/>
      <c r="L21" s="207"/>
      <c r="M21" s="208"/>
      <c r="N21" s="205"/>
      <c r="O21" s="93"/>
      <c r="P21" s="93"/>
      <c r="Q21" s="93"/>
      <c r="R21" s="195"/>
    </row>
    <row r="22" spans="1:18" ht="12" customHeight="1" x14ac:dyDescent="0.25">
      <c r="A22" s="206"/>
      <c r="B22" s="207"/>
      <c r="C22" s="207"/>
      <c r="D22" s="207"/>
      <c r="E22" s="207"/>
      <c r="F22" s="207"/>
      <c r="G22" s="207"/>
      <c r="H22" s="207"/>
      <c r="I22" s="207"/>
      <c r="J22" s="207"/>
      <c r="K22" s="207"/>
      <c r="L22" s="207"/>
      <c r="M22" s="208"/>
      <c r="N22" s="205"/>
      <c r="O22" s="93"/>
      <c r="P22" s="93"/>
      <c r="Q22" s="93"/>
      <c r="R22" s="195"/>
    </row>
    <row r="23" spans="1:18" ht="12" customHeight="1" x14ac:dyDescent="0.25">
      <c r="A23" s="206"/>
      <c r="B23" s="207"/>
      <c r="C23" s="207"/>
      <c r="D23" s="207"/>
      <c r="E23" s="207"/>
      <c r="F23" s="207"/>
      <c r="G23" s="207"/>
      <c r="H23" s="207"/>
      <c r="I23" s="207"/>
      <c r="J23" s="207"/>
      <c r="K23" s="207"/>
      <c r="L23" s="207"/>
      <c r="M23" s="208"/>
      <c r="N23" s="205"/>
      <c r="O23" s="93"/>
      <c r="P23" s="93"/>
      <c r="Q23" s="93"/>
      <c r="R23" s="195"/>
    </row>
    <row r="24" spans="1:18" ht="12" customHeight="1" x14ac:dyDescent="0.25">
      <c r="A24" s="206"/>
      <c r="B24" s="207"/>
      <c r="C24" s="207"/>
      <c r="D24" s="207"/>
      <c r="E24" s="207"/>
      <c r="F24" s="207"/>
      <c r="G24" s="207"/>
      <c r="H24" s="207"/>
      <c r="I24" s="207"/>
      <c r="J24" s="207"/>
      <c r="K24" s="207"/>
      <c r="L24" s="207"/>
      <c r="M24" s="208"/>
      <c r="N24" s="205"/>
      <c r="O24" s="93"/>
      <c r="P24" s="93"/>
      <c r="Q24" s="93"/>
      <c r="R24" s="195"/>
    </row>
    <row r="25" spans="1:18" ht="12" customHeight="1" x14ac:dyDescent="0.25">
      <c r="A25" s="206"/>
      <c r="B25" s="207"/>
      <c r="C25" s="207"/>
      <c r="D25" s="207"/>
      <c r="E25" s="207"/>
      <c r="F25" s="207"/>
      <c r="G25" s="207"/>
      <c r="H25" s="207"/>
      <c r="I25" s="207"/>
      <c r="J25" s="207"/>
      <c r="K25" s="207"/>
      <c r="L25" s="207"/>
      <c r="M25" s="208"/>
      <c r="N25" s="205"/>
      <c r="O25" s="93"/>
      <c r="P25" s="93"/>
      <c r="Q25" s="93"/>
      <c r="R25" s="195"/>
    </row>
    <row r="26" spans="1:18" ht="12" customHeight="1" x14ac:dyDescent="0.25">
      <c r="A26" s="206"/>
      <c r="B26" s="207"/>
      <c r="C26" s="207"/>
      <c r="D26" s="207"/>
      <c r="E26" s="207"/>
      <c r="F26" s="207"/>
      <c r="G26" s="207"/>
      <c r="H26" s="207"/>
      <c r="I26" s="207"/>
      <c r="J26" s="207"/>
      <c r="K26" s="207"/>
      <c r="L26" s="207"/>
      <c r="M26" s="208"/>
      <c r="N26" s="205"/>
      <c r="O26" s="93"/>
      <c r="P26" s="93"/>
      <c r="Q26" s="93"/>
      <c r="R26" s="195"/>
    </row>
    <row r="27" spans="1:18" ht="12" customHeight="1" x14ac:dyDescent="0.25">
      <c r="A27" s="206"/>
      <c r="B27" s="207"/>
      <c r="C27" s="207"/>
      <c r="D27" s="207"/>
      <c r="E27" s="207"/>
      <c r="F27" s="207"/>
      <c r="G27" s="207"/>
      <c r="H27" s="207"/>
      <c r="I27" s="207"/>
      <c r="J27" s="207"/>
      <c r="K27" s="207"/>
      <c r="L27" s="207"/>
      <c r="M27" s="208"/>
      <c r="N27" s="205"/>
      <c r="O27" s="93"/>
      <c r="P27" s="93"/>
      <c r="Q27" s="93"/>
      <c r="R27" s="195"/>
    </row>
    <row r="28" spans="1:18" ht="12" customHeight="1" x14ac:dyDescent="0.25">
      <c r="A28" s="206"/>
      <c r="B28" s="207"/>
      <c r="C28" s="207"/>
      <c r="D28" s="207"/>
      <c r="E28" s="207"/>
      <c r="F28" s="207"/>
      <c r="G28" s="207"/>
      <c r="H28" s="207"/>
      <c r="I28" s="207"/>
      <c r="J28" s="207"/>
      <c r="K28" s="207"/>
      <c r="L28" s="207"/>
      <c r="M28" s="208"/>
      <c r="N28" s="205"/>
      <c r="O28" s="93"/>
      <c r="P28" s="93"/>
      <c r="Q28" s="93"/>
      <c r="R28" s="195"/>
    </row>
    <row r="29" spans="1:18" ht="12" customHeight="1" x14ac:dyDescent="0.25">
      <c r="A29" s="206"/>
      <c r="B29" s="207"/>
      <c r="C29" s="207"/>
      <c r="D29" s="207"/>
      <c r="E29" s="207"/>
      <c r="F29" s="207"/>
      <c r="G29" s="207"/>
      <c r="H29" s="207"/>
      <c r="I29" s="207"/>
      <c r="J29" s="207"/>
      <c r="K29" s="207"/>
      <c r="L29" s="207"/>
      <c r="M29" s="208"/>
      <c r="N29" s="205"/>
      <c r="O29" s="93"/>
      <c r="P29" s="93"/>
      <c r="Q29" s="93"/>
      <c r="R29" s="195"/>
    </row>
    <row r="30" spans="1:18" ht="12" customHeight="1" x14ac:dyDescent="0.25">
      <c r="A30" s="206"/>
      <c r="B30" s="207"/>
      <c r="C30" s="207"/>
      <c r="D30" s="207"/>
      <c r="E30" s="207"/>
      <c r="F30" s="207"/>
      <c r="G30" s="207"/>
      <c r="H30" s="207"/>
      <c r="I30" s="207"/>
      <c r="J30" s="207"/>
      <c r="K30" s="207"/>
      <c r="L30" s="207"/>
      <c r="M30" s="208"/>
      <c r="N30" s="205"/>
      <c r="O30" s="93"/>
      <c r="P30" s="93"/>
      <c r="Q30" s="93"/>
      <c r="R30" s="195"/>
    </row>
    <row r="31" spans="1:18" ht="12" customHeight="1" x14ac:dyDescent="0.25">
      <c r="A31" s="206"/>
      <c r="B31" s="207"/>
      <c r="C31" s="207"/>
      <c r="D31" s="207"/>
      <c r="E31" s="207"/>
      <c r="F31" s="207"/>
      <c r="G31" s="207"/>
      <c r="H31" s="207"/>
      <c r="I31" s="207"/>
      <c r="J31" s="207"/>
      <c r="K31" s="207"/>
      <c r="L31" s="207"/>
      <c r="M31" s="208"/>
      <c r="N31" s="205"/>
      <c r="O31" s="93"/>
      <c r="P31" s="93"/>
      <c r="Q31" s="93"/>
      <c r="R31" s="195"/>
    </row>
    <row r="32" spans="1:18" ht="12" customHeight="1" x14ac:dyDescent="0.25">
      <c r="A32" s="206"/>
      <c r="B32" s="207"/>
      <c r="C32" s="207"/>
      <c r="D32" s="207"/>
      <c r="E32" s="207"/>
      <c r="F32" s="207"/>
      <c r="G32" s="207"/>
      <c r="H32" s="207"/>
      <c r="I32" s="207"/>
      <c r="J32" s="207"/>
      <c r="K32" s="207"/>
      <c r="L32" s="207"/>
      <c r="M32" s="208"/>
      <c r="N32" s="205"/>
      <c r="O32" s="93"/>
      <c r="P32" s="93"/>
      <c r="Q32" s="93"/>
      <c r="R32" s="195"/>
    </row>
    <row r="33" spans="1:18" ht="12" customHeight="1" x14ac:dyDescent="0.25">
      <c r="A33" s="206"/>
      <c r="B33" s="207"/>
      <c r="C33" s="207"/>
      <c r="D33" s="207"/>
      <c r="E33" s="207"/>
      <c r="F33" s="207"/>
      <c r="G33" s="207"/>
      <c r="H33" s="207"/>
      <c r="I33" s="207"/>
      <c r="J33" s="207"/>
      <c r="K33" s="207"/>
      <c r="L33" s="207"/>
      <c r="M33" s="208"/>
      <c r="N33" s="205"/>
      <c r="O33" s="93"/>
      <c r="P33" s="93"/>
      <c r="Q33" s="93"/>
      <c r="R33" s="195"/>
    </row>
    <row r="34" spans="1:18" ht="12" customHeight="1" x14ac:dyDescent="0.25">
      <c r="A34" s="206"/>
      <c r="B34" s="207"/>
      <c r="C34" s="207"/>
      <c r="D34" s="207"/>
      <c r="E34" s="207"/>
      <c r="F34" s="207"/>
      <c r="G34" s="207"/>
      <c r="H34" s="207"/>
      <c r="I34" s="207"/>
      <c r="J34" s="207"/>
      <c r="K34" s="207"/>
      <c r="L34" s="207"/>
      <c r="M34" s="208"/>
      <c r="N34" s="205"/>
      <c r="O34" s="93"/>
      <c r="P34" s="93"/>
      <c r="Q34" s="93"/>
      <c r="R34" s="195"/>
    </row>
    <row r="35" spans="1:18" ht="12" customHeight="1" x14ac:dyDescent="0.25">
      <c r="A35" s="206"/>
      <c r="B35" s="207"/>
      <c r="C35" s="207"/>
      <c r="D35" s="207"/>
      <c r="E35" s="207"/>
      <c r="F35" s="207"/>
      <c r="G35" s="207"/>
      <c r="H35" s="207"/>
      <c r="I35" s="207"/>
      <c r="J35" s="207"/>
      <c r="K35" s="207"/>
      <c r="L35" s="207"/>
      <c r="M35" s="208"/>
      <c r="N35" s="205"/>
      <c r="O35" s="93"/>
      <c r="P35" s="93"/>
      <c r="Q35" s="93"/>
      <c r="R35" s="195"/>
    </row>
    <row r="36" spans="1:18" ht="12" customHeight="1" x14ac:dyDescent="0.25">
      <c r="A36" s="206"/>
      <c r="B36" s="207"/>
      <c r="C36" s="207"/>
      <c r="D36" s="207"/>
      <c r="E36" s="207"/>
      <c r="F36" s="207"/>
      <c r="G36" s="207"/>
      <c r="H36" s="207"/>
      <c r="I36" s="207"/>
      <c r="J36" s="207"/>
      <c r="K36" s="207"/>
      <c r="L36" s="207"/>
      <c r="M36" s="208"/>
      <c r="N36" s="205"/>
      <c r="O36" s="93"/>
      <c r="P36" s="93"/>
      <c r="Q36" s="93"/>
      <c r="R36" s="195"/>
    </row>
    <row r="37" spans="1:18" ht="12" customHeight="1" x14ac:dyDescent="0.25">
      <c r="A37" s="206"/>
      <c r="B37" s="207"/>
      <c r="C37" s="207"/>
      <c r="D37" s="207"/>
      <c r="E37" s="207"/>
      <c r="F37" s="207"/>
      <c r="G37" s="207"/>
      <c r="H37" s="207"/>
      <c r="I37" s="207"/>
      <c r="J37" s="207"/>
      <c r="K37" s="207"/>
      <c r="L37" s="207"/>
      <c r="M37" s="208"/>
      <c r="N37" s="205"/>
      <c r="O37" s="93"/>
      <c r="P37" s="93"/>
      <c r="Q37" s="93"/>
      <c r="R37" s="195"/>
    </row>
    <row r="38" spans="1:18" ht="12" customHeight="1" x14ac:dyDescent="0.25">
      <c r="A38" s="206"/>
      <c r="B38" s="207"/>
      <c r="C38" s="207"/>
      <c r="D38" s="207"/>
      <c r="E38" s="207"/>
      <c r="F38" s="207"/>
      <c r="G38" s="207"/>
      <c r="H38" s="207"/>
      <c r="I38" s="207"/>
      <c r="J38" s="207"/>
      <c r="K38" s="207"/>
      <c r="L38" s="207"/>
      <c r="M38" s="208"/>
      <c r="N38" s="205"/>
      <c r="O38" s="93"/>
      <c r="P38" s="93"/>
      <c r="Q38" s="93"/>
      <c r="R38" s="195"/>
    </row>
    <row r="39" spans="1:18" ht="12.9" customHeight="1" x14ac:dyDescent="0.25">
      <c r="A39" s="211"/>
      <c r="B39" s="212"/>
      <c r="C39" s="212"/>
      <c r="D39" s="212"/>
      <c r="E39" s="212"/>
      <c r="F39" s="212"/>
      <c r="G39" s="212"/>
      <c r="H39" s="212"/>
      <c r="I39" s="212"/>
      <c r="J39" s="212"/>
      <c r="K39" s="212"/>
      <c r="L39" s="212"/>
      <c r="M39" s="213"/>
      <c r="N39" s="205"/>
      <c r="O39" s="93"/>
      <c r="P39" s="93"/>
      <c r="Q39" s="93"/>
      <c r="R39" s="195"/>
    </row>
    <row r="40" spans="1:18" ht="12.9" customHeight="1" thickBot="1" x14ac:dyDescent="0.3">
      <c r="A40" s="214"/>
      <c r="B40" s="169"/>
      <c r="C40" s="169"/>
      <c r="D40" s="169"/>
      <c r="E40" s="169"/>
      <c r="F40" s="169"/>
      <c r="G40" s="169"/>
      <c r="H40" s="169"/>
      <c r="I40" s="169"/>
      <c r="J40" s="169"/>
      <c r="K40" s="169"/>
      <c r="L40" s="169"/>
      <c r="M40" s="169"/>
      <c r="N40" s="2"/>
      <c r="O40" s="2"/>
      <c r="P40" s="2"/>
      <c r="Q40" s="2"/>
      <c r="R40" s="80"/>
    </row>
    <row r="41" spans="1:18" ht="15" hidden="1" customHeight="1" x14ac:dyDescent="0.3">
      <c r="A41" s="198" t="s">
        <v>96</v>
      </c>
      <c r="B41" s="2"/>
      <c r="C41" s="2"/>
      <c r="D41" s="2"/>
      <c r="E41" s="2"/>
      <c r="F41" s="2"/>
      <c r="G41" s="2"/>
      <c r="H41" s="2"/>
      <c r="I41" s="2"/>
      <c r="J41" s="2"/>
      <c r="K41" s="2"/>
      <c r="L41" s="2"/>
      <c r="M41" s="2"/>
      <c r="N41" s="2"/>
      <c r="O41" s="2"/>
      <c r="P41" s="2"/>
      <c r="Q41" s="2"/>
      <c r="R41" s="80"/>
    </row>
    <row r="42" spans="1:18" ht="12.9" hidden="1" customHeight="1" x14ac:dyDescent="0.25">
      <c r="A42" s="215"/>
      <c r="B42" s="167"/>
      <c r="C42" s="167"/>
      <c r="D42" s="167"/>
      <c r="E42" s="167"/>
      <c r="F42" s="167"/>
      <c r="G42" s="167"/>
      <c r="H42" s="167"/>
      <c r="I42" s="167"/>
      <c r="J42" s="167"/>
      <c r="K42" s="167"/>
      <c r="L42" s="167"/>
      <c r="M42" s="167"/>
      <c r="N42" s="2"/>
      <c r="O42" s="2"/>
      <c r="P42" s="2"/>
      <c r="Q42" s="2"/>
      <c r="R42" s="80"/>
    </row>
    <row r="43" spans="1:18" ht="12" customHeight="1" x14ac:dyDescent="0.25">
      <c r="A43" s="200"/>
      <c r="B43" s="202"/>
      <c r="C43" s="202"/>
      <c r="D43" s="202"/>
      <c r="E43" s="202"/>
      <c r="F43" s="202"/>
      <c r="G43" s="202"/>
      <c r="H43" s="202"/>
      <c r="I43" s="202"/>
      <c r="J43" s="202"/>
      <c r="K43" s="202"/>
      <c r="L43" s="202"/>
      <c r="M43" s="204"/>
      <c r="N43" s="205"/>
      <c r="O43" s="93"/>
      <c r="P43" s="93"/>
      <c r="Q43" s="93"/>
      <c r="R43" s="195"/>
    </row>
    <row r="44" spans="1:18" ht="12" customHeight="1" x14ac:dyDescent="0.25">
      <c r="A44" s="206"/>
      <c r="B44" s="207"/>
      <c r="C44" s="207"/>
      <c r="D44" s="207"/>
      <c r="E44" s="207"/>
      <c r="F44" s="207"/>
      <c r="G44" s="207"/>
      <c r="H44" s="207"/>
      <c r="I44" s="207"/>
      <c r="J44" s="207"/>
      <c r="K44" s="207"/>
      <c r="L44" s="207"/>
      <c r="M44" s="208"/>
      <c r="N44" s="205"/>
      <c r="O44" s="93"/>
      <c r="P44" s="93"/>
      <c r="Q44" s="93"/>
      <c r="R44" s="195"/>
    </row>
    <row r="45" spans="1:18" ht="12" customHeight="1" x14ac:dyDescent="0.25">
      <c r="A45" s="206"/>
      <c r="B45" s="207"/>
      <c r="C45" s="207"/>
      <c r="D45" s="207"/>
      <c r="E45" s="207"/>
      <c r="F45" s="207"/>
      <c r="G45" s="207"/>
      <c r="H45" s="207"/>
      <c r="I45" s="207"/>
      <c r="J45" s="207"/>
      <c r="K45" s="207"/>
      <c r="L45" s="207"/>
      <c r="M45" s="208"/>
      <c r="N45" s="205"/>
      <c r="O45" s="93"/>
      <c r="P45" s="93"/>
      <c r="Q45" s="93"/>
      <c r="R45" s="195"/>
    </row>
    <row r="46" spans="1:18" ht="12" customHeight="1" x14ac:dyDescent="0.25">
      <c r="A46" s="206"/>
      <c r="B46" s="207"/>
      <c r="C46" s="207"/>
      <c r="D46" s="207"/>
      <c r="E46" s="207"/>
      <c r="F46" s="207"/>
      <c r="G46" s="207"/>
      <c r="H46" s="207"/>
      <c r="I46" s="207"/>
      <c r="J46" s="207"/>
      <c r="K46" s="207"/>
      <c r="L46" s="207"/>
      <c r="M46" s="208"/>
      <c r="N46" s="205"/>
      <c r="O46" s="93"/>
      <c r="P46" s="93"/>
      <c r="Q46" s="93"/>
      <c r="R46" s="195"/>
    </row>
    <row r="47" spans="1:18" ht="12" customHeight="1" x14ac:dyDescent="0.25">
      <c r="A47" s="206"/>
      <c r="B47" s="207"/>
      <c r="C47" s="207"/>
      <c r="D47" s="207"/>
      <c r="E47" s="207"/>
      <c r="F47" s="207"/>
      <c r="G47" s="207"/>
      <c r="H47" s="207"/>
      <c r="I47" s="207"/>
      <c r="J47" s="207"/>
      <c r="K47" s="207"/>
      <c r="L47" s="207"/>
      <c r="M47" s="208"/>
      <c r="N47" s="205"/>
      <c r="O47" s="93"/>
      <c r="P47" s="93"/>
      <c r="Q47" s="93"/>
      <c r="R47" s="195"/>
    </row>
    <row r="48" spans="1:18" ht="12" customHeight="1" x14ac:dyDescent="0.25">
      <c r="A48" s="206"/>
      <c r="B48" s="207"/>
      <c r="C48" s="207"/>
      <c r="D48" s="207"/>
      <c r="E48" s="207"/>
      <c r="F48" s="207"/>
      <c r="G48" s="207"/>
      <c r="H48" s="207"/>
      <c r="I48" s="207"/>
      <c r="J48" s="207"/>
      <c r="K48" s="207"/>
      <c r="L48" s="207"/>
      <c r="M48" s="208"/>
      <c r="N48" s="205"/>
      <c r="O48" s="93"/>
      <c r="P48" s="93"/>
      <c r="Q48" s="93"/>
      <c r="R48" s="195"/>
    </row>
    <row r="49" spans="1:18" ht="12" customHeight="1" x14ac:dyDescent="0.25">
      <c r="A49" s="206"/>
      <c r="B49" s="207"/>
      <c r="C49" s="207"/>
      <c r="D49" s="207"/>
      <c r="E49" s="207"/>
      <c r="F49" s="207"/>
      <c r="G49" s="207"/>
      <c r="H49" s="207"/>
      <c r="I49" s="207"/>
      <c r="J49" s="207"/>
      <c r="K49" s="207"/>
      <c r="L49" s="207"/>
      <c r="M49" s="208"/>
      <c r="N49" s="205"/>
      <c r="O49" s="93"/>
      <c r="P49" s="93"/>
      <c r="Q49" s="93"/>
      <c r="R49" s="195"/>
    </row>
    <row r="50" spans="1:18" ht="12" customHeight="1" x14ac:dyDescent="0.25">
      <c r="A50" s="206"/>
      <c r="B50" s="207"/>
      <c r="C50" s="207"/>
      <c r="D50" s="207"/>
      <c r="E50" s="207"/>
      <c r="F50" s="207"/>
      <c r="G50" s="207"/>
      <c r="H50" s="207"/>
      <c r="I50" s="207"/>
      <c r="J50" s="207"/>
      <c r="K50" s="207"/>
      <c r="L50" s="207"/>
      <c r="M50" s="208"/>
      <c r="N50" s="205"/>
      <c r="O50" s="93"/>
      <c r="P50" s="93"/>
      <c r="Q50" s="93"/>
      <c r="R50" s="195"/>
    </row>
    <row r="51" spans="1:18" ht="169.5" customHeight="1" x14ac:dyDescent="0.25">
      <c r="A51" s="216"/>
      <c r="B51" s="217"/>
      <c r="C51" s="217"/>
      <c r="D51" s="217"/>
      <c r="E51" s="217"/>
      <c r="F51" s="217"/>
      <c r="G51" s="217"/>
      <c r="H51" s="217"/>
      <c r="I51" s="217"/>
      <c r="J51" s="217"/>
      <c r="K51" s="217"/>
      <c r="L51" s="217"/>
      <c r="M51" s="218"/>
      <c r="N51" s="219"/>
      <c r="O51" s="220"/>
      <c r="P51" s="220"/>
      <c r="Q51" s="220"/>
      <c r="R51" s="221"/>
    </row>
  </sheetData>
  <mergeCells count="1">
    <mergeCell ref="D2:I2"/>
  </mergeCells>
  <dataValidations count="2">
    <dataValidation type="list" allowBlank="1" showInputMessage="1" showErrorMessage="1" sqref="I9 G5 I5 G9">
      <formula1>"Best, Base, Worst"</formula1>
    </dataValidation>
    <dataValidation type="list" allowBlank="1" showInputMessage="1" showErrorMessage="1" sqref="E9 E5">
      <formula1>"High, Medium, Low"</formula1>
    </dataValidation>
  </dataValidations>
  <pageMargins left="0.25" right="0.25" top="0.75" bottom="0.75" header="0.30000001192092896" footer="0.30000001192092896"/>
  <pageSetup paperSize="0" scale="82" orientation="portrait" useFirstPageNumber="1" horizontalDpi="0" verticalDpi="0" copies="0"/>
  <headerFooter alignWithMargins="0">
    <oddHeader>&amp;L&amp;"Trebuchet MS,Bold"&amp;14&amp;K03+000Financial Projection Testing Worksheet_x000D_&amp;"Arial,Bold"&amp;12Output Scenarios</oddHeader>
    <oddFooter>&amp;L&amp;K05+000Financial Projections Template_x000D_La Piana Consulting © 2012_x000D_&amp;K05+000&amp;P of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election activeCell="J14" sqref="J14"/>
    </sheetView>
  </sheetViews>
  <sheetFormatPr defaultColWidth="12" defaultRowHeight="20.100000000000001" customHeight="1" x14ac:dyDescent="0.25"/>
  <cols>
    <col min="1" max="1" width="3.44140625" style="1" customWidth="1"/>
    <col min="2" max="2" width="41" style="1" customWidth="1"/>
    <col min="3" max="3" width="14.88671875" style="1" customWidth="1"/>
    <col min="4" max="4" width="12" style="1" customWidth="1"/>
    <col min="5" max="5" width="14" style="1" customWidth="1"/>
    <col min="6" max="6" width="12.6640625" style="1" customWidth="1"/>
    <col min="7" max="7" width="13.6640625" style="1" customWidth="1"/>
    <col min="8" max="8" width="5.88671875" style="1" customWidth="1"/>
    <col min="9" max="9" width="18.44140625" style="1" customWidth="1"/>
    <col min="10" max="10" width="29.109375" style="1" customWidth="1"/>
    <col min="11" max="13" width="8.88671875" style="1" customWidth="1"/>
    <col min="14" max="16384" width="12" style="1"/>
  </cols>
  <sheetData>
    <row r="1" spans="1:13" ht="15" customHeight="1" x14ac:dyDescent="0.3">
      <c r="A1" s="222" t="s">
        <v>13</v>
      </c>
      <c r="B1" s="2"/>
      <c r="C1" s="223"/>
      <c r="D1" s="223"/>
      <c r="E1" s="224"/>
      <c r="F1" s="224"/>
      <c r="G1" s="224"/>
      <c r="H1" s="2"/>
      <c r="I1" s="2"/>
      <c r="J1" s="2"/>
      <c r="K1" s="2"/>
      <c r="L1" s="2"/>
      <c r="M1" s="2"/>
    </row>
    <row r="2" spans="1:13" ht="12" customHeight="1" x14ac:dyDescent="0.25">
      <c r="A2" s="225" t="s">
        <v>97</v>
      </c>
      <c r="B2" s="14"/>
      <c r="C2" s="312">
        <f>Launch</f>
        <v>1</v>
      </c>
      <c r="D2" s="313">
        <f>C2+1</f>
        <v>2</v>
      </c>
      <c r="E2" s="313">
        <f>D2+1</f>
        <v>3</v>
      </c>
      <c r="F2" s="313">
        <f>E2+1</f>
        <v>4</v>
      </c>
      <c r="G2" s="313">
        <f>F2+1</f>
        <v>5</v>
      </c>
      <c r="H2" s="2"/>
      <c r="I2" s="14"/>
      <c r="J2" s="14"/>
      <c r="K2" s="2"/>
      <c r="L2" s="2"/>
      <c r="M2" s="2"/>
    </row>
    <row r="3" spans="1:13" ht="15.75" customHeight="1" x14ac:dyDescent="0.25">
      <c r="A3" s="14"/>
      <c r="B3" s="14"/>
      <c r="C3" s="226" t="s">
        <v>98</v>
      </c>
      <c r="D3" s="226" t="s">
        <v>98</v>
      </c>
      <c r="E3" s="226" t="s">
        <v>98</v>
      </c>
      <c r="F3" s="226" t="s">
        <v>98</v>
      </c>
      <c r="G3" s="226" t="s">
        <v>98</v>
      </c>
      <c r="H3" s="13"/>
      <c r="I3" s="2"/>
      <c r="J3" s="14"/>
      <c r="K3" s="2"/>
      <c r="L3" s="2"/>
      <c r="M3" s="2"/>
    </row>
    <row r="4" spans="1:13" ht="12" customHeight="1" x14ac:dyDescent="0.25">
      <c r="A4" s="14" t="s">
        <v>99</v>
      </c>
      <c r="B4" s="2"/>
      <c r="C4" s="115"/>
      <c r="D4" s="115"/>
      <c r="E4" s="115"/>
      <c r="F4" s="115"/>
      <c r="G4" s="115"/>
      <c r="H4" s="2"/>
      <c r="I4" s="14"/>
      <c r="J4" s="2"/>
      <c r="K4" s="2"/>
      <c r="L4" s="2"/>
      <c r="M4" s="2"/>
    </row>
    <row r="5" spans="1:13" ht="12" customHeight="1" x14ac:dyDescent="0.25">
      <c r="A5" s="2"/>
      <c r="B5" s="227" t="str">
        <f>'Revenue &amp; Program Projections'!B26</f>
        <v>School Revenues</v>
      </c>
      <c r="C5" s="320">
        <f>'Revenue &amp; Program Projections'!C26</f>
        <v>200000</v>
      </c>
      <c r="D5" s="320">
        <f>'Revenue &amp; Program Projections'!D26</f>
        <v>400000</v>
      </c>
      <c r="E5" s="320">
        <f>'Revenue &amp; Program Projections'!E26</f>
        <v>600000</v>
      </c>
      <c r="F5" s="320">
        <f>'Revenue &amp; Program Projections'!F26</f>
        <v>800000</v>
      </c>
      <c r="G5" s="320">
        <f>'Revenue &amp; Program Projections'!G26</f>
        <v>800000</v>
      </c>
      <c r="H5" s="2"/>
      <c r="I5" s="2"/>
      <c r="J5" s="227"/>
      <c r="K5" s="2"/>
      <c r="L5" s="2"/>
      <c r="M5" s="2"/>
    </row>
    <row r="6" spans="1:13" ht="12" customHeight="1" x14ac:dyDescent="0.25">
      <c r="A6" s="2"/>
      <c r="B6" s="227" t="str">
        <f>'Revenue &amp; Program Projections'!B27</f>
        <v>Foundation Support</v>
      </c>
      <c r="C6" s="320">
        <f>'Revenue &amp; Program Projections'!C27</f>
        <v>0</v>
      </c>
      <c r="D6" s="320">
        <f>'Revenue &amp; Program Projections'!D27</f>
        <v>0</v>
      </c>
      <c r="E6" s="320">
        <f>'Revenue &amp; Program Projections'!E27</f>
        <v>0</v>
      </c>
      <c r="F6" s="320">
        <f>'Revenue &amp; Program Projections'!F27</f>
        <v>8775.9072500000002</v>
      </c>
      <c r="G6" s="320">
        <f>'Revenue &amp; Program Projections'!G27</f>
        <v>8997.1844675000011</v>
      </c>
      <c r="H6" s="2"/>
      <c r="I6" s="2"/>
      <c r="J6" s="227"/>
      <c r="K6" s="2"/>
      <c r="L6" s="2"/>
      <c r="M6" s="2"/>
    </row>
    <row r="7" spans="1:13" ht="12" customHeight="1" x14ac:dyDescent="0.25">
      <c r="A7" s="2"/>
      <c r="B7" s="227" t="str">
        <f>'Revenue &amp; Program Projections'!B28</f>
        <v>Individual Support</v>
      </c>
      <c r="C7" s="320">
        <f>'Revenue &amp; Program Projections'!C28</f>
        <v>20375</v>
      </c>
      <c r="D7" s="320">
        <f>'Revenue &amp; Program Projections'!D28</f>
        <v>20881.25</v>
      </c>
      <c r="E7" s="320">
        <f>'Revenue &amp; Program Projections'!E28</f>
        <v>21402.6875</v>
      </c>
      <c r="F7" s="320">
        <f>'Revenue &amp; Program Projections'!F28</f>
        <v>21939.768125000002</v>
      </c>
      <c r="G7" s="320">
        <f>'Revenue &amp; Program Projections'!G28</f>
        <v>22492.96116875</v>
      </c>
      <c r="H7" s="2"/>
      <c r="I7" s="2"/>
      <c r="J7" s="227"/>
      <c r="K7" s="2"/>
      <c r="L7" s="2"/>
      <c r="M7" s="2"/>
    </row>
    <row r="8" spans="1:13" ht="9" customHeight="1" x14ac:dyDescent="0.25">
      <c r="A8" s="2"/>
      <c r="B8" s="227" t="str">
        <f>'Revenue &amp; Program Projections'!B29</f>
        <v>Driver 5</v>
      </c>
      <c r="C8" s="321">
        <f>'Revenue &amp; Program Projections'!C29</f>
        <v>0</v>
      </c>
      <c r="D8" s="321">
        <f>'Revenue &amp; Program Projections'!D29</f>
        <v>0</v>
      </c>
      <c r="E8" s="321">
        <f>'Revenue &amp; Program Projections'!E29</f>
        <v>0</v>
      </c>
      <c r="F8" s="321">
        <f>'Revenue &amp; Program Projections'!F29</f>
        <v>0</v>
      </c>
      <c r="G8" s="321">
        <f>'Revenue &amp; Program Projections'!G29</f>
        <v>0</v>
      </c>
      <c r="H8" s="2"/>
      <c r="I8" s="2"/>
      <c r="J8" s="227"/>
      <c r="K8" s="2"/>
      <c r="L8" s="2"/>
      <c r="M8" s="2"/>
    </row>
    <row r="9" spans="1:13" ht="12" customHeight="1" x14ac:dyDescent="0.25">
      <c r="A9" s="2"/>
      <c r="B9" s="228" t="s">
        <v>102</v>
      </c>
      <c r="C9" s="322">
        <f>SUM(C5:C8)</f>
        <v>220375</v>
      </c>
      <c r="D9" s="322">
        <f>SUM(D5:D8)</f>
        <v>420881.25</v>
      </c>
      <c r="E9" s="322">
        <f>SUM(E5:E8)</f>
        <v>621402.6875</v>
      </c>
      <c r="F9" s="322">
        <f>SUM(F5:F8)</f>
        <v>830715.67537500011</v>
      </c>
      <c r="G9" s="322">
        <f>SUM(G5:G8)</f>
        <v>831490.14563624992</v>
      </c>
      <c r="H9" s="2"/>
      <c r="I9" s="2"/>
      <c r="J9" s="228"/>
      <c r="K9" s="2"/>
      <c r="L9" s="2"/>
      <c r="M9" s="2"/>
    </row>
    <row r="10" spans="1:13" ht="2.25" customHeight="1" x14ac:dyDescent="0.25">
      <c r="A10" s="2"/>
      <c r="B10" s="2"/>
      <c r="C10" s="163"/>
      <c r="D10" s="163"/>
      <c r="E10" s="163"/>
      <c r="F10" s="163"/>
      <c r="G10" s="163"/>
      <c r="H10" s="2"/>
      <c r="I10" s="2"/>
      <c r="J10" s="2"/>
      <c r="K10" s="2"/>
      <c r="L10" s="2"/>
      <c r="M10" s="2"/>
    </row>
    <row r="11" spans="1:13" ht="12" customHeight="1" x14ac:dyDescent="0.25">
      <c r="A11" s="14" t="s">
        <v>103</v>
      </c>
      <c r="B11" s="2"/>
      <c r="C11" s="163"/>
      <c r="D11" s="163"/>
      <c r="E11" s="163"/>
      <c r="F11" s="163"/>
      <c r="G11" s="163"/>
      <c r="H11" s="2"/>
      <c r="I11" s="2"/>
      <c r="J11" s="2"/>
      <c r="K11" s="2"/>
      <c r="L11" s="2"/>
      <c r="M11" s="2"/>
    </row>
    <row r="12" spans="1:13" ht="12" customHeight="1" x14ac:dyDescent="0.25">
      <c r="A12" s="2"/>
      <c r="B12" s="94" t="str">
        <f>'Expense Projections'!B7</f>
        <v>Salary and Benefits</v>
      </c>
      <c r="C12" s="163">
        <f>'Expense Projections'!E7</f>
        <v>337500</v>
      </c>
      <c r="D12" s="163">
        <f>'Expense Projections'!F7</f>
        <v>347625</v>
      </c>
      <c r="E12" s="163">
        <f>'Expense Projections'!G7</f>
        <v>358053.75</v>
      </c>
      <c r="F12" s="163">
        <f>'Expense Projections'!H7</f>
        <v>368795.36249999999</v>
      </c>
      <c r="G12" s="163">
        <f>'Expense Projections'!I7</f>
        <v>379859.223375</v>
      </c>
      <c r="H12" s="229"/>
      <c r="I12" s="94"/>
      <c r="J12" s="94"/>
      <c r="K12" s="229"/>
      <c r="L12" s="229"/>
      <c r="M12" s="229"/>
    </row>
    <row r="13" spans="1:13" ht="12" customHeight="1" x14ac:dyDescent="0.25">
      <c r="A13" s="2"/>
      <c r="B13" s="94" t="str">
        <f>'Expense Projections'!B16</f>
        <v>Consulting/Professional Fees</v>
      </c>
      <c r="C13" s="163">
        <f>'Expense Projections'!E16</f>
        <v>50000</v>
      </c>
      <c r="D13" s="163">
        <f>'Expense Projections'!F16</f>
        <v>50000</v>
      </c>
      <c r="E13" s="163">
        <f>'Expense Projections'!G16</f>
        <v>50000</v>
      </c>
      <c r="F13" s="163">
        <f>'Expense Projections'!H16</f>
        <v>50000</v>
      </c>
      <c r="G13" s="163">
        <f>'Expense Projections'!I16</f>
        <v>50000</v>
      </c>
      <c r="H13" s="229"/>
      <c r="I13" s="94"/>
      <c r="J13" s="94"/>
      <c r="K13" s="229"/>
      <c r="L13" s="229"/>
      <c r="M13" s="229"/>
    </row>
    <row r="14" spans="1:13" ht="12" customHeight="1" x14ac:dyDescent="0.25">
      <c r="A14" s="2"/>
      <c r="B14" s="94" t="str">
        <f>'Expense Projections'!B17</f>
        <v>Stipends</v>
      </c>
      <c r="C14" s="163">
        <f>'Expense Projections'!E17</f>
        <v>0</v>
      </c>
      <c r="D14" s="163">
        <f>'Expense Projections'!F17</f>
        <v>0</v>
      </c>
      <c r="E14" s="163">
        <f>'Expense Projections'!G17</f>
        <v>0</v>
      </c>
      <c r="F14" s="163">
        <f>'Expense Projections'!H17</f>
        <v>0</v>
      </c>
      <c r="G14" s="163">
        <f>'Expense Projections'!I17</f>
        <v>0</v>
      </c>
      <c r="H14" s="229"/>
      <c r="I14" s="94"/>
      <c r="J14" s="94"/>
      <c r="K14" s="229"/>
      <c r="L14" s="229"/>
      <c r="M14" s="229"/>
    </row>
    <row r="15" spans="1:13" ht="12" customHeight="1" x14ac:dyDescent="0.25">
      <c r="A15" s="2"/>
      <c r="B15" s="94" t="str">
        <f>'Expense Projections'!B18</f>
        <v>Rent</v>
      </c>
      <c r="C15" s="163">
        <f>'Expense Projections'!E18</f>
        <v>20000</v>
      </c>
      <c r="D15" s="163">
        <f>'Expense Projections'!F18</f>
        <v>20000</v>
      </c>
      <c r="E15" s="163">
        <f>'Expense Projections'!G18</f>
        <v>20000</v>
      </c>
      <c r="F15" s="163">
        <f>'Expense Projections'!H18</f>
        <v>20000</v>
      </c>
      <c r="G15" s="163">
        <f>'Expense Projections'!I18</f>
        <v>20000</v>
      </c>
      <c r="H15" s="229"/>
      <c r="I15" s="94"/>
      <c r="J15" s="94"/>
      <c r="K15" s="229"/>
      <c r="L15" s="229"/>
      <c r="M15" s="229"/>
    </row>
    <row r="16" spans="1:13" ht="12" customHeight="1" x14ac:dyDescent="0.25">
      <c r="A16" s="2"/>
      <c r="B16" s="94" t="str">
        <f>'Expense Projections'!B19</f>
        <v>Travel</v>
      </c>
      <c r="C16" s="163">
        <f>'Expense Projections'!E19</f>
        <v>0</v>
      </c>
      <c r="D16" s="163">
        <f>'Expense Projections'!F19</f>
        <v>0</v>
      </c>
      <c r="E16" s="163">
        <f>'Expense Projections'!G19</f>
        <v>0</v>
      </c>
      <c r="F16" s="163">
        <f>'Expense Projections'!H19</f>
        <v>0</v>
      </c>
      <c r="G16" s="163">
        <f>'Expense Projections'!I19</f>
        <v>0</v>
      </c>
      <c r="H16" s="229"/>
      <c r="I16" s="94"/>
      <c r="J16" s="94"/>
      <c r="K16" s="229"/>
      <c r="L16" s="229"/>
      <c r="M16" s="229"/>
    </row>
    <row r="17" spans="1:13" ht="12" customHeight="1" x14ac:dyDescent="0.25">
      <c r="A17" s="2"/>
      <c r="B17" s="94" t="str">
        <f>'Expense Projections'!B20</f>
        <v>Meetings</v>
      </c>
      <c r="C17" s="163">
        <f>'Expense Projections'!E20</f>
        <v>0</v>
      </c>
      <c r="D17" s="163">
        <f>'Expense Projections'!F20</f>
        <v>0</v>
      </c>
      <c r="E17" s="163">
        <f>'Expense Projections'!G20</f>
        <v>0</v>
      </c>
      <c r="F17" s="163">
        <f>'Expense Projections'!H20</f>
        <v>0</v>
      </c>
      <c r="G17" s="163">
        <f>'Expense Projections'!I20</f>
        <v>0</v>
      </c>
      <c r="H17" s="229"/>
      <c r="I17" s="94"/>
      <c r="J17" s="94"/>
      <c r="K17" s="229"/>
      <c r="L17" s="229"/>
      <c r="M17" s="229"/>
    </row>
    <row r="18" spans="1:13" ht="12" customHeight="1" x14ac:dyDescent="0.25">
      <c r="A18" s="2"/>
      <c r="B18" s="94" t="str">
        <f>'Expense Projections'!B21</f>
        <v>Professional Fees</v>
      </c>
      <c r="C18" s="163">
        <f>'Expense Projections'!E21</f>
        <v>0</v>
      </c>
      <c r="D18" s="163">
        <f>'Expense Projections'!F21</f>
        <v>0</v>
      </c>
      <c r="E18" s="163">
        <f>'Expense Projections'!G21</f>
        <v>0</v>
      </c>
      <c r="F18" s="163">
        <f>'Expense Projections'!H21</f>
        <v>0</v>
      </c>
      <c r="G18" s="163">
        <f>'Expense Projections'!I21</f>
        <v>0</v>
      </c>
      <c r="H18" s="229"/>
      <c r="I18" s="94"/>
      <c r="J18" s="94"/>
      <c r="K18" s="229"/>
      <c r="L18" s="229"/>
      <c r="M18" s="229"/>
    </row>
    <row r="19" spans="1:13" ht="12" customHeight="1" x14ac:dyDescent="0.25">
      <c r="A19" s="2"/>
      <c r="B19" s="94" t="str">
        <f>'Expense Projections'!B22</f>
        <v>Office Supplies</v>
      </c>
      <c r="C19" s="163">
        <f>'Expense Projections'!E22</f>
        <v>0</v>
      </c>
      <c r="D19" s="163">
        <f>'Expense Projections'!F22</f>
        <v>0</v>
      </c>
      <c r="E19" s="163">
        <f>'Expense Projections'!G22</f>
        <v>0</v>
      </c>
      <c r="F19" s="163">
        <f>'Expense Projections'!H22</f>
        <v>0</v>
      </c>
      <c r="G19" s="163">
        <f>'Expense Projections'!I22</f>
        <v>0</v>
      </c>
      <c r="H19" s="229"/>
      <c r="I19" s="94"/>
      <c r="J19" s="94"/>
      <c r="K19" s="229"/>
      <c r="L19" s="229"/>
      <c r="M19" s="229"/>
    </row>
    <row r="20" spans="1:13" ht="12" customHeight="1" x14ac:dyDescent="0.25">
      <c r="A20" s="2"/>
      <c r="B20" s="94" t="str">
        <f>'Expense Projections'!B23</f>
        <v>Printing and Publications</v>
      </c>
      <c r="C20" s="163">
        <f>'Expense Projections'!E23</f>
        <v>0</v>
      </c>
      <c r="D20" s="163">
        <f>'Expense Projections'!F23</f>
        <v>0</v>
      </c>
      <c r="E20" s="163">
        <f>'Expense Projections'!G23</f>
        <v>0</v>
      </c>
      <c r="F20" s="163">
        <f>'Expense Projections'!H23</f>
        <v>0</v>
      </c>
      <c r="G20" s="163">
        <f>'Expense Projections'!I23</f>
        <v>0</v>
      </c>
      <c r="H20" s="229"/>
      <c r="I20" s="94"/>
      <c r="J20" s="94"/>
      <c r="K20" s="229"/>
      <c r="L20" s="229"/>
      <c r="M20" s="229"/>
    </row>
    <row r="21" spans="1:13" ht="12" customHeight="1" x14ac:dyDescent="0.25">
      <c r="A21" s="2"/>
      <c r="B21" s="94" t="str">
        <f>'Expense Projections'!B24</f>
        <v>Telephone/internet</v>
      </c>
      <c r="C21" s="163">
        <f>'Expense Projections'!E24</f>
        <v>0</v>
      </c>
      <c r="D21" s="163">
        <f>'Expense Projections'!F24</f>
        <v>0</v>
      </c>
      <c r="E21" s="163">
        <f>'Expense Projections'!G24</f>
        <v>0</v>
      </c>
      <c r="F21" s="163">
        <f>'Expense Projections'!H24</f>
        <v>0</v>
      </c>
      <c r="G21" s="163">
        <f>'Expense Projections'!I24</f>
        <v>0</v>
      </c>
      <c r="H21" s="229"/>
      <c r="I21" s="94"/>
      <c r="J21" s="94"/>
      <c r="K21" s="229"/>
      <c r="L21" s="229"/>
      <c r="M21" s="229"/>
    </row>
    <row r="22" spans="1:13" ht="12" customHeight="1" x14ac:dyDescent="0.25">
      <c r="A22" s="2"/>
      <c r="B22" s="94" t="str">
        <f>'Expense Projections'!B25</f>
        <v>Insurance</v>
      </c>
      <c r="C22" s="163">
        <f>'Expense Projections'!E25</f>
        <v>0</v>
      </c>
      <c r="D22" s="163">
        <f>'Expense Projections'!F25</f>
        <v>0</v>
      </c>
      <c r="E22" s="163">
        <f>'Expense Projections'!G25</f>
        <v>0</v>
      </c>
      <c r="F22" s="163">
        <f>'Expense Projections'!H25</f>
        <v>0</v>
      </c>
      <c r="G22" s="163">
        <f>'Expense Projections'!I25</f>
        <v>0</v>
      </c>
      <c r="H22" s="229"/>
      <c r="I22" s="94"/>
      <c r="J22" s="94"/>
      <c r="K22" s="229"/>
      <c r="L22" s="229"/>
      <c r="M22" s="229"/>
    </row>
    <row r="23" spans="1:13" ht="12" customHeight="1" x14ac:dyDescent="0.25">
      <c r="A23" s="2"/>
      <c r="B23" s="94" t="str">
        <f>'Expense Projections'!B26</f>
        <v>Professional Development</v>
      </c>
      <c r="C23" s="163">
        <f>'Expense Projections'!E26</f>
        <v>0</v>
      </c>
      <c r="D23" s="163">
        <f>'Expense Projections'!F26</f>
        <v>0</v>
      </c>
      <c r="E23" s="163">
        <f>'Expense Projections'!G26</f>
        <v>0</v>
      </c>
      <c r="F23" s="163">
        <f>'Expense Projections'!H26</f>
        <v>0</v>
      </c>
      <c r="G23" s="163">
        <f>'Expense Projections'!I26</f>
        <v>0</v>
      </c>
      <c r="H23" s="229"/>
      <c r="I23" s="94"/>
      <c r="J23" s="94"/>
      <c r="K23" s="229"/>
      <c r="L23" s="229"/>
      <c r="M23" s="229"/>
    </row>
    <row r="24" spans="1:13" ht="12" customHeight="1" x14ac:dyDescent="0.25">
      <c r="A24" s="2"/>
      <c r="B24" s="94" t="str">
        <f>'Expense Projections'!B27</f>
        <v>Postage and Delivery</v>
      </c>
      <c r="C24" s="163">
        <f>'Expense Projections'!E27</f>
        <v>0</v>
      </c>
      <c r="D24" s="163">
        <f>'Expense Projections'!F27</f>
        <v>0</v>
      </c>
      <c r="E24" s="163">
        <f>'Expense Projections'!G27</f>
        <v>0</v>
      </c>
      <c r="F24" s="163">
        <f>'Expense Projections'!H27</f>
        <v>0</v>
      </c>
      <c r="G24" s="163">
        <f>'Expense Projections'!I27</f>
        <v>0</v>
      </c>
      <c r="H24" s="229"/>
      <c r="I24" s="94"/>
      <c r="J24" s="94"/>
      <c r="K24" s="229"/>
      <c r="L24" s="229"/>
      <c r="M24" s="229"/>
    </row>
    <row r="25" spans="1:13" ht="12" customHeight="1" x14ac:dyDescent="0.25">
      <c r="A25" s="2"/>
      <c r="B25" s="94" t="str">
        <f>'Expense Projections'!B28</f>
        <v>Other Expenses</v>
      </c>
      <c r="C25" s="163">
        <f>'Expense Projections'!E28</f>
        <v>0</v>
      </c>
      <c r="D25" s="163">
        <f>'Expense Projections'!F28</f>
        <v>0</v>
      </c>
      <c r="E25" s="163">
        <f>'Expense Projections'!G28</f>
        <v>0</v>
      </c>
      <c r="F25" s="163">
        <f>'Expense Projections'!H28</f>
        <v>0</v>
      </c>
      <c r="G25" s="163">
        <f>'Expense Projections'!I28</f>
        <v>0</v>
      </c>
      <c r="H25" s="229"/>
      <c r="I25" s="94"/>
      <c r="J25" s="94"/>
      <c r="K25" s="229"/>
      <c r="L25" s="229"/>
      <c r="M25" s="229"/>
    </row>
    <row r="26" spans="1:13" ht="12" customHeight="1" x14ac:dyDescent="0.25">
      <c r="A26" s="2"/>
      <c r="B26" s="94" t="str">
        <f>'Expense Projections'!B29</f>
        <v>Program Evaluation</v>
      </c>
      <c r="C26" s="163">
        <f>'Expense Projections'!E29</f>
        <v>0</v>
      </c>
      <c r="D26" s="163">
        <f>'Expense Projections'!F29</f>
        <v>0</v>
      </c>
      <c r="E26" s="163">
        <f>'Expense Projections'!G29</f>
        <v>0</v>
      </c>
      <c r="F26" s="163">
        <f>'Expense Projections'!H29</f>
        <v>0</v>
      </c>
      <c r="G26" s="163">
        <f>'Expense Projections'!I29</f>
        <v>0</v>
      </c>
      <c r="H26" s="229"/>
      <c r="I26" s="94"/>
      <c r="J26" s="94"/>
      <c r="K26" s="229"/>
      <c r="L26" s="229"/>
      <c r="M26" s="229"/>
    </row>
    <row r="27" spans="1:13" ht="12" customHeight="1" x14ac:dyDescent="0.25">
      <c r="A27" s="2"/>
      <c r="B27" s="94" t="str">
        <f>'Expense Projections'!B30</f>
        <v>Item 15</v>
      </c>
      <c r="C27" s="230">
        <f>'Expense Projections'!E30</f>
        <v>0</v>
      </c>
      <c r="D27" s="230">
        <f>'Expense Projections'!F30</f>
        <v>0</v>
      </c>
      <c r="E27" s="230">
        <f>'Expense Projections'!G30</f>
        <v>0</v>
      </c>
      <c r="F27" s="230">
        <f>'Expense Projections'!H30</f>
        <v>0</v>
      </c>
      <c r="G27" s="230">
        <f>'Expense Projections'!I30</f>
        <v>0</v>
      </c>
      <c r="H27" s="2"/>
      <c r="I27" s="94"/>
      <c r="J27" s="94"/>
      <c r="K27" s="2"/>
      <c r="L27" s="2"/>
      <c r="M27" s="2"/>
    </row>
    <row r="28" spans="1:13" ht="12.9" customHeight="1" x14ac:dyDescent="0.25">
      <c r="A28" s="2"/>
      <c r="B28" s="94" t="s">
        <v>105</v>
      </c>
      <c r="C28" s="231">
        <f>SUM(C12:C27)</f>
        <v>407500</v>
      </c>
      <c r="D28" s="231">
        <f>SUM(D12:D27)</f>
        <v>417625</v>
      </c>
      <c r="E28" s="231">
        <f>SUM(E12:E27)</f>
        <v>428053.75</v>
      </c>
      <c r="F28" s="231">
        <f>SUM(F12:F27)</f>
        <v>438795.36249999999</v>
      </c>
      <c r="G28" s="231">
        <f>SUM(G12:G27)</f>
        <v>449859.223375</v>
      </c>
      <c r="H28" s="229"/>
      <c r="I28" s="94"/>
      <c r="J28" s="94"/>
      <c r="K28" s="229"/>
      <c r="L28" s="229"/>
      <c r="M28" s="229"/>
    </row>
    <row r="29" spans="1:13" ht="12.75" hidden="1" customHeight="1" x14ac:dyDescent="0.25">
      <c r="A29" s="14" t="s">
        <v>48</v>
      </c>
      <c r="B29" s="94"/>
      <c r="C29" s="163"/>
      <c r="D29" s="163"/>
      <c r="E29" s="163"/>
      <c r="F29" s="163"/>
      <c r="G29" s="163"/>
      <c r="H29" s="229"/>
      <c r="I29" s="94"/>
      <c r="J29" s="94"/>
      <c r="K29" s="229"/>
      <c r="L29" s="229"/>
      <c r="M29" s="229"/>
    </row>
    <row r="30" spans="1:13" ht="12" hidden="1" customHeight="1" x14ac:dyDescent="0.25">
      <c r="A30" s="14"/>
      <c r="B30" s="94" t="str">
        <f>'Expense Projections'!B34</f>
        <v>Item 1</v>
      </c>
      <c r="C30" s="163">
        <f>'Expense Projections'!E34</f>
        <v>0</v>
      </c>
      <c r="D30" s="163">
        <f>'Expense Projections'!F34</f>
        <v>0</v>
      </c>
      <c r="E30" s="163">
        <f>'Expense Projections'!G34</f>
        <v>0</v>
      </c>
      <c r="F30" s="163">
        <f>'Expense Projections'!H34</f>
        <v>0</v>
      </c>
      <c r="G30" s="163">
        <f>'Expense Projections'!I34</f>
        <v>0</v>
      </c>
      <c r="H30" s="229"/>
      <c r="I30" s="94"/>
      <c r="J30" s="94"/>
      <c r="K30" s="229"/>
      <c r="L30" s="229"/>
      <c r="M30" s="229"/>
    </row>
    <row r="31" spans="1:13" ht="12" hidden="1" customHeight="1" x14ac:dyDescent="0.25">
      <c r="A31" s="14"/>
      <c r="B31" s="94" t="str">
        <f>'Expense Projections'!B35</f>
        <v>Item 2</v>
      </c>
      <c r="C31" s="163">
        <f>'Expense Projections'!E35</f>
        <v>0</v>
      </c>
      <c r="D31" s="163">
        <f>'Expense Projections'!F35</f>
        <v>0</v>
      </c>
      <c r="E31" s="163">
        <f>'Expense Projections'!G35</f>
        <v>0</v>
      </c>
      <c r="F31" s="163">
        <f>'Expense Projections'!H35</f>
        <v>0</v>
      </c>
      <c r="G31" s="163">
        <f>'Expense Projections'!I35</f>
        <v>0</v>
      </c>
      <c r="H31" s="229"/>
      <c r="I31" s="94"/>
      <c r="J31" s="94"/>
      <c r="K31" s="229"/>
      <c r="L31" s="229"/>
      <c r="M31" s="229"/>
    </row>
    <row r="32" spans="1:13" ht="12" hidden="1" customHeight="1" x14ac:dyDescent="0.25">
      <c r="A32" s="14"/>
      <c r="B32" s="94" t="str">
        <f>'Expense Projections'!B36</f>
        <v>Item 3</v>
      </c>
      <c r="C32" s="163">
        <f>'Expense Projections'!E36</f>
        <v>0</v>
      </c>
      <c r="D32" s="163">
        <f>'Expense Projections'!F36</f>
        <v>0</v>
      </c>
      <c r="E32" s="163">
        <f>'Expense Projections'!G36</f>
        <v>0</v>
      </c>
      <c r="F32" s="163">
        <f>'Expense Projections'!H36</f>
        <v>0</v>
      </c>
      <c r="G32" s="163">
        <f>'Expense Projections'!I36</f>
        <v>0</v>
      </c>
      <c r="H32" s="229"/>
      <c r="I32" s="94"/>
      <c r="J32" s="94"/>
      <c r="K32" s="229"/>
      <c r="L32" s="229"/>
      <c r="M32" s="229"/>
    </row>
    <row r="33" spans="1:13" ht="12" hidden="1" customHeight="1" x14ac:dyDescent="0.25">
      <c r="A33" s="2"/>
      <c r="B33" s="94" t="str">
        <f>'Expense Projections'!B37</f>
        <v>Item 4</v>
      </c>
      <c r="C33" s="163">
        <f>'Expense Projections'!E37</f>
        <v>0</v>
      </c>
      <c r="D33" s="163">
        <f>'Expense Projections'!F37</f>
        <v>0</v>
      </c>
      <c r="E33" s="163">
        <f>'Expense Projections'!G37</f>
        <v>0</v>
      </c>
      <c r="F33" s="163">
        <f>'Expense Projections'!H37</f>
        <v>0</v>
      </c>
      <c r="G33" s="163">
        <f>'Expense Projections'!I37</f>
        <v>0</v>
      </c>
      <c r="H33" s="229"/>
      <c r="I33" s="94"/>
      <c r="J33" s="94"/>
      <c r="K33" s="229"/>
      <c r="L33" s="229"/>
      <c r="M33" s="229"/>
    </row>
    <row r="34" spans="1:13" ht="12" hidden="1" customHeight="1" x14ac:dyDescent="0.25">
      <c r="A34" s="2"/>
      <c r="B34" s="94" t="str">
        <f>'Expense Projections'!B38</f>
        <v>Item 5</v>
      </c>
      <c r="C34" s="163">
        <f>'Expense Projections'!E38</f>
        <v>0</v>
      </c>
      <c r="D34" s="163">
        <f>'Expense Projections'!F38</f>
        <v>0</v>
      </c>
      <c r="E34" s="163">
        <f>'Expense Projections'!G38</f>
        <v>0</v>
      </c>
      <c r="F34" s="163">
        <f>'Expense Projections'!H38</f>
        <v>0</v>
      </c>
      <c r="G34" s="163">
        <f>'Expense Projections'!I38</f>
        <v>0</v>
      </c>
      <c r="H34" s="229"/>
      <c r="I34" s="94"/>
      <c r="J34" s="94"/>
      <c r="K34" s="229"/>
      <c r="L34" s="229"/>
      <c r="M34" s="229"/>
    </row>
    <row r="35" spans="1:13" ht="12" hidden="1" customHeight="1" x14ac:dyDescent="0.25">
      <c r="A35" s="2"/>
      <c r="B35" s="94"/>
      <c r="C35" s="163"/>
      <c r="D35" s="163"/>
      <c r="E35" s="163"/>
      <c r="F35" s="230"/>
      <c r="G35" s="230"/>
      <c r="H35" s="229"/>
      <c r="I35" s="94"/>
      <c r="J35" s="94"/>
      <c r="K35" s="229"/>
      <c r="L35" s="229"/>
      <c r="M35" s="229"/>
    </row>
    <row r="36" spans="1:13" ht="12" hidden="1" customHeight="1" x14ac:dyDescent="0.25">
      <c r="A36" s="2"/>
      <c r="B36" s="94" t="s">
        <v>107</v>
      </c>
      <c r="C36" s="163">
        <f>SUM(C30:C35)</f>
        <v>0</v>
      </c>
      <c r="D36" s="163">
        <f>SUM(D30:D35)</f>
        <v>0</v>
      </c>
      <c r="E36" s="163">
        <f>SUM(E30:E35)</f>
        <v>0</v>
      </c>
      <c r="F36" s="231">
        <f>SUM(F30:F35)</f>
        <v>0</v>
      </c>
      <c r="G36" s="231">
        <f>SUM(G30:G35)</f>
        <v>0</v>
      </c>
      <c r="H36" s="229"/>
      <c r="I36" s="94"/>
      <c r="J36" s="94"/>
      <c r="K36" s="229"/>
      <c r="L36" s="229"/>
      <c r="M36" s="229"/>
    </row>
    <row r="37" spans="1:13" ht="13.8" thickBot="1" x14ac:dyDescent="0.3">
      <c r="A37" s="2" t="s">
        <v>108</v>
      </c>
      <c r="B37" s="2"/>
      <c r="C37" s="323">
        <f>C9-C28</f>
        <v>-187125</v>
      </c>
      <c r="D37" s="323">
        <f>D9-D28</f>
        <v>3256.25</v>
      </c>
      <c r="E37" s="323">
        <f>E9-E28</f>
        <v>193348.9375</v>
      </c>
      <c r="F37" s="323">
        <f>F9-F28</f>
        <v>391920.31287500012</v>
      </c>
      <c r="G37" s="323">
        <f>G9-G28</f>
        <v>381630.92226124991</v>
      </c>
      <c r="H37" s="2"/>
      <c r="I37" s="94"/>
      <c r="J37" s="2"/>
      <c r="K37" s="2"/>
      <c r="L37" s="2"/>
      <c r="M37" s="2"/>
    </row>
    <row r="38" spans="1:13" ht="12.9" customHeight="1" thickTop="1" x14ac:dyDescent="0.25">
      <c r="A38" s="2"/>
      <c r="B38" s="2"/>
      <c r="C38" s="2"/>
      <c r="D38" s="2"/>
      <c r="E38" s="2"/>
      <c r="F38" s="2"/>
      <c r="G38" s="2"/>
      <c r="H38" s="2"/>
      <c r="I38" s="2"/>
      <c r="J38" s="2"/>
      <c r="K38" s="2"/>
      <c r="L38" s="2"/>
      <c r="M38" s="2"/>
    </row>
    <row r="39" spans="1:13" ht="12" customHeight="1" x14ac:dyDescent="0.25">
      <c r="A39" s="2"/>
      <c r="B39" s="2"/>
      <c r="C39" s="2"/>
      <c r="D39" s="2"/>
      <c r="E39" s="2"/>
      <c r="F39" s="2"/>
      <c r="G39" s="2"/>
      <c r="H39" s="2"/>
      <c r="I39" s="2"/>
      <c r="J39" s="2"/>
      <c r="K39" s="2"/>
      <c r="L39" s="2"/>
      <c r="M39" s="2"/>
    </row>
    <row r="40" spans="1:13" ht="12" customHeight="1" x14ac:dyDescent="0.25">
      <c r="A40" s="2"/>
      <c r="B40" s="2"/>
      <c r="C40" s="2"/>
      <c r="D40" s="2"/>
      <c r="E40" s="2"/>
      <c r="F40" s="2"/>
      <c r="G40" s="2"/>
      <c r="H40" s="2"/>
      <c r="I40" s="2"/>
      <c r="J40" s="2"/>
      <c r="K40" s="2"/>
      <c r="L40" s="2"/>
      <c r="M40" s="2"/>
    </row>
    <row r="41" spans="1:13" ht="12" customHeight="1" x14ac:dyDescent="0.25">
      <c r="A41" s="2"/>
      <c r="B41" s="2"/>
      <c r="C41" s="2"/>
      <c r="D41" s="2"/>
      <c r="E41" s="2"/>
      <c r="F41" s="2"/>
      <c r="G41" s="2"/>
      <c r="H41" s="2"/>
      <c r="I41" s="2"/>
      <c r="J41" s="2"/>
      <c r="K41" s="2"/>
      <c r="L41" s="2"/>
      <c r="M41" s="2"/>
    </row>
    <row r="42" spans="1:13" ht="12" customHeight="1" x14ac:dyDescent="0.25">
      <c r="A42" s="2"/>
      <c r="B42" s="2"/>
      <c r="C42" s="2"/>
      <c r="D42" s="2"/>
      <c r="E42" s="163"/>
      <c r="F42" s="2"/>
      <c r="G42" s="2"/>
      <c r="H42" s="2"/>
      <c r="I42" s="2"/>
      <c r="J42" s="2"/>
      <c r="K42" s="2"/>
      <c r="L42" s="2"/>
      <c r="M42" s="2"/>
    </row>
    <row r="43" spans="1:13" ht="12" customHeight="1" x14ac:dyDescent="0.25">
      <c r="A43" s="2"/>
      <c r="B43" s="2"/>
      <c r="C43" s="2"/>
      <c r="D43" s="2"/>
      <c r="E43" s="2"/>
      <c r="F43" s="2"/>
      <c r="G43" s="2"/>
      <c r="H43" s="2"/>
      <c r="I43" s="2"/>
      <c r="J43" s="2"/>
      <c r="K43" s="2"/>
      <c r="L43" s="2"/>
      <c r="M43" s="2"/>
    </row>
    <row r="44" spans="1:13" ht="12" customHeight="1" x14ac:dyDescent="0.25">
      <c r="A44" s="2"/>
      <c r="B44" s="2"/>
      <c r="C44" s="2"/>
      <c r="D44" s="2"/>
      <c r="E44" s="2"/>
      <c r="F44" s="2"/>
      <c r="G44" s="2"/>
      <c r="H44" s="2"/>
      <c r="I44" s="2"/>
      <c r="J44" s="2"/>
      <c r="K44" s="2"/>
      <c r="L44" s="2"/>
      <c r="M44" s="2"/>
    </row>
    <row r="45" spans="1:13" ht="12" customHeight="1" x14ac:dyDescent="0.25">
      <c r="A45" s="2"/>
      <c r="B45" s="2"/>
      <c r="C45" s="2"/>
      <c r="D45" s="2"/>
      <c r="E45" s="2"/>
      <c r="F45" s="2"/>
      <c r="G45" s="2"/>
      <c r="H45" s="2"/>
      <c r="I45" s="2"/>
      <c r="J45" s="2"/>
      <c r="K45" s="2"/>
      <c r="L45" s="2"/>
      <c r="M45" s="2"/>
    </row>
    <row r="46" spans="1:13" ht="12" customHeight="1" x14ac:dyDescent="0.25">
      <c r="A46" s="2"/>
      <c r="B46" s="2"/>
      <c r="C46" s="2"/>
      <c r="D46" s="2"/>
      <c r="E46" s="2"/>
      <c r="F46" s="2"/>
      <c r="G46" s="2"/>
      <c r="H46" s="2"/>
      <c r="I46" s="2"/>
      <c r="J46" s="2"/>
      <c r="K46" s="2"/>
      <c r="L46" s="2"/>
      <c r="M46" s="2"/>
    </row>
    <row r="47" spans="1:13" ht="12" customHeight="1" x14ac:dyDescent="0.25">
      <c r="A47" s="2"/>
      <c r="B47" s="2"/>
      <c r="C47" s="2"/>
      <c r="D47" s="2"/>
      <c r="E47" s="2"/>
      <c r="F47" s="2"/>
      <c r="G47" s="2"/>
      <c r="H47" s="2"/>
      <c r="I47" s="2"/>
      <c r="J47" s="2"/>
      <c r="K47" s="2"/>
      <c r="L47" s="2"/>
      <c r="M47" s="2"/>
    </row>
  </sheetData>
  <pageMargins left="0.25" right="0.25" top="0.75" bottom="0.75" header="0.30000001192092896" footer="0.30000001192092896"/>
  <pageSetup paperSize="0" orientation="landscape" useFirstPageNumber="1" horizontalDpi="0" verticalDpi="0" copies="0"/>
  <headerFooter alignWithMargins="0">
    <oddHeader>&amp;L&amp;"Trebuchet MS,Bold"&amp;14&amp;K03+000Business Planning: Financial Projections Template_x000D_&amp;"Arial,Bold"&amp;12Multi-Year Budget</oddHeader>
    <oddFooter>&amp;L&amp;K05+000Financial Projections Template_x000D_La Piana Consulting © 2012_x000D_&amp;K05+000&amp;P of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election activeCell="P22" sqref="P22"/>
    </sheetView>
  </sheetViews>
  <sheetFormatPr defaultColWidth="12" defaultRowHeight="20.100000000000001" customHeight="1" x14ac:dyDescent="0.25"/>
  <cols>
    <col min="1" max="1" width="2.44140625" style="1" customWidth="1"/>
    <col min="2" max="2" width="9.44140625" style="1" customWidth="1"/>
    <col min="3" max="3" width="13.6640625" style="1" customWidth="1"/>
    <col min="4" max="4" width="11.6640625" style="1" customWidth="1"/>
    <col min="5" max="5" width="12.33203125" style="1" customWidth="1"/>
    <col min="6" max="6" width="11.44140625" style="1" customWidth="1"/>
    <col min="7" max="10" width="12.88671875" style="1" customWidth="1"/>
    <col min="11" max="11" width="6.88671875" style="1" customWidth="1"/>
    <col min="12" max="12" width="15.33203125" style="1" customWidth="1"/>
    <col min="13" max="13" width="13" style="1" customWidth="1"/>
    <col min="14" max="15" width="8.88671875" style="1" customWidth="1"/>
    <col min="16" max="16384" width="12" style="1"/>
  </cols>
  <sheetData>
    <row r="1" spans="1:15" ht="12" customHeight="1" x14ac:dyDescent="0.25">
      <c r="A1" s="163"/>
      <c r="B1" s="163"/>
      <c r="C1" s="163"/>
      <c r="D1" s="163"/>
      <c r="E1" s="163"/>
      <c r="F1" s="163"/>
      <c r="G1" s="163"/>
      <c r="H1" s="163"/>
      <c r="I1" s="163"/>
      <c r="J1" s="163"/>
      <c r="K1" s="163"/>
      <c r="L1" s="163"/>
      <c r="M1" s="163"/>
      <c r="N1" s="163"/>
      <c r="O1" s="163"/>
    </row>
    <row r="2" spans="1:15" ht="12" customHeight="1" x14ac:dyDescent="0.25">
      <c r="A2" s="163"/>
      <c r="B2" s="163"/>
      <c r="C2" s="163"/>
      <c r="D2" s="163"/>
      <c r="E2" s="163"/>
      <c r="F2" s="163"/>
      <c r="G2" s="163"/>
      <c r="H2" s="163"/>
      <c r="I2" s="163"/>
      <c r="J2" s="163"/>
      <c r="K2" s="163"/>
      <c r="L2" s="163"/>
      <c r="M2" s="163"/>
      <c r="N2" s="163"/>
      <c r="O2" s="163"/>
    </row>
    <row r="3" spans="1:15" ht="12" customHeight="1" x14ac:dyDescent="0.25">
      <c r="A3" s="163"/>
      <c r="B3" s="163"/>
      <c r="C3" s="163"/>
      <c r="D3" s="163"/>
      <c r="E3" s="163"/>
      <c r="F3" s="163"/>
      <c r="G3" s="163"/>
      <c r="H3" s="163"/>
      <c r="I3" s="163"/>
      <c r="J3" s="163"/>
      <c r="K3" s="163"/>
      <c r="L3" s="163"/>
      <c r="M3" s="163"/>
      <c r="N3" s="163"/>
      <c r="O3" s="163"/>
    </row>
    <row r="4" spans="1:15" ht="12" customHeight="1" x14ac:dyDescent="0.25">
      <c r="A4" s="469" t="s">
        <v>215</v>
      </c>
      <c r="B4" s="231"/>
      <c r="C4" s="231"/>
      <c r="D4" s="231"/>
      <c r="E4" s="445" t="s">
        <v>109</v>
      </c>
      <c r="F4" s="312">
        <f>Launch</f>
        <v>1</v>
      </c>
      <c r="G4" s="313">
        <f>F4+1</f>
        <v>2</v>
      </c>
      <c r="H4" s="313">
        <f>G4+1</f>
        <v>3</v>
      </c>
      <c r="I4" s="313">
        <f>H4+1</f>
        <v>4</v>
      </c>
      <c r="J4" s="446">
        <f>I4+1</f>
        <v>5</v>
      </c>
      <c r="K4" s="163"/>
      <c r="L4" s="163"/>
      <c r="M4" s="163"/>
      <c r="N4" s="163"/>
      <c r="O4" s="163"/>
    </row>
    <row r="5" spans="1:15" ht="12" customHeight="1" x14ac:dyDescent="0.25">
      <c r="A5" s="254"/>
      <c r="B5" s="163"/>
      <c r="C5" s="163"/>
      <c r="D5" s="163"/>
      <c r="E5" s="233" t="s">
        <v>110</v>
      </c>
      <c r="F5" s="233" t="s">
        <v>98</v>
      </c>
      <c r="G5" s="233" t="s">
        <v>98</v>
      </c>
      <c r="H5" s="233" t="s">
        <v>98</v>
      </c>
      <c r="I5" s="233" t="s">
        <v>98</v>
      </c>
      <c r="J5" s="447" t="s">
        <v>98</v>
      </c>
      <c r="K5" s="163"/>
      <c r="L5" s="163"/>
      <c r="M5" s="163"/>
      <c r="N5" s="163"/>
      <c r="O5" s="163"/>
    </row>
    <row r="6" spans="1:15" ht="12" customHeight="1" x14ac:dyDescent="0.25">
      <c r="A6" s="254" t="s">
        <v>111</v>
      </c>
      <c r="B6" s="163"/>
      <c r="C6" s="163"/>
      <c r="D6" s="163"/>
      <c r="E6" s="163"/>
      <c r="F6" s="163"/>
      <c r="G6" s="163"/>
      <c r="H6" s="163"/>
      <c r="I6" s="163"/>
      <c r="J6" s="434"/>
      <c r="K6" s="163"/>
      <c r="L6" s="163"/>
      <c r="M6" s="163"/>
      <c r="N6" s="163"/>
      <c r="O6" s="163"/>
    </row>
    <row r="7" spans="1:15" ht="12" customHeight="1" x14ac:dyDescent="0.25">
      <c r="A7" s="254"/>
      <c r="B7" s="163" t="s">
        <v>112</v>
      </c>
      <c r="C7" s="163"/>
      <c r="D7" s="163"/>
      <c r="E7" s="234">
        <f>E11/('Multi-Year Budget'!C28/12)</f>
        <v>5.889570552147239</v>
      </c>
      <c r="F7" s="234">
        <f>F11/('Multi-Year Budget'!C28/12)</f>
        <v>-0.7785717791411042</v>
      </c>
      <c r="G7" s="234">
        <f>G11/('Multi-Year Budget'!D28/12)</f>
        <v>-0.70819754564501636</v>
      </c>
      <c r="H7" s="234">
        <f>H11/('Multi-Year Budget'!E28/12)</f>
        <v>4.0106137371766977</v>
      </c>
      <c r="I7" s="234">
        <f>I11/('Multi-Year Budget'!F28/12)</f>
        <v>15.159991588334075</v>
      </c>
      <c r="J7" s="448">
        <f>J11/('Multi-Year Budget'!G28/12)</f>
        <v>25.483610151699938</v>
      </c>
      <c r="K7" s="163"/>
      <c r="L7" s="163"/>
      <c r="M7" s="163"/>
      <c r="N7" s="163"/>
      <c r="O7" s="163"/>
    </row>
    <row r="8" spans="1:15" ht="12" customHeight="1" x14ac:dyDescent="0.25">
      <c r="A8" s="254"/>
      <c r="B8" s="163" t="s">
        <v>113</v>
      </c>
      <c r="C8" s="163"/>
      <c r="D8" s="163"/>
      <c r="E8" s="234">
        <f t="shared" ref="E8:J8" si="0">(E11+E12)/E16</f>
        <v>1.1899972233398122</v>
      </c>
      <c r="F8" s="234">
        <f t="shared" si="0"/>
        <v>9.2070279172205796E-2</v>
      </c>
      <c r="G8" s="234">
        <f t="shared" si="0"/>
        <v>0.10382230377531129</v>
      </c>
      <c r="H8" s="234">
        <f t="shared" si="0"/>
        <v>0.97446244441498042</v>
      </c>
      <c r="I8" s="234">
        <f t="shared" si="0"/>
        <v>3.1652651043192952</v>
      </c>
      <c r="J8" s="448">
        <f t="shared" si="0"/>
        <v>5.4185013253173091</v>
      </c>
      <c r="K8" s="163"/>
      <c r="L8" s="163"/>
      <c r="M8" s="163"/>
      <c r="N8" s="163"/>
      <c r="O8" s="163"/>
    </row>
    <row r="9" spans="1:15" ht="12" customHeight="1" x14ac:dyDescent="0.25">
      <c r="A9" s="254"/>
      <c r="B9" s="163"/>
      <c r="C9" s="163"/>
      <c r="D9" s="163"/>
      <c r="E9" s="235"/>
      <c r="F9" s="235"/>
      <c r="G9" s="235"/>
      <c r="H9" s="235"/>
      <c r="I9" s="235"/>
      <c r="J9" s="449"/>
      <c r="K9" s="163"/>
      <c r="L9" s="163"/>
      <c r="M9" s="163"/>
      <c r="N9" s="163"/>
      <c r="O9" s="163"/>
    </row>
    <row r="10" spans="1:15" ht="12" customHeight="1" x14ac:dyDescent="0.25">
      <c r="A10" s="254" t="s">
        <v>114</v>
      </c>
      <c r="B10" s="163"/>
      <c r="C10" s="163"/>
      <c r="D10" s="163"/>
      <c r="E10" s="236"/>
      <c r="F10" s="163"/>
      <c r="G10" s="163"/>
      <c r="H10" s="163"/>
      <c r="I10" s="163"/>
      <c r="J10" s="434"/>
      <c r="K10" s="163"/>
      <c r="L10" s="163"/>
      <c r="M10" s="163"/>
      <c r="N10" s="163"/>
      <c r="O10" s="163"/>
    </row>
    <row r="11" spans="1:15" ht="12" customHeight="1" x14ac:dyDescent="0.25">
      <c r="A11" s="254"/>
      <c r="B11" s="163" t="s">
        <v>115</v>
      </c>
      <c r="C11" s="163"/>
      <c r="D11" s="237"/>
      <c r="E11" s="470">
        <v>200000</v>
      </c>
      <c r="F11" s="238">
        <f>F38</f>
        <v>-26439</v>
      </c>
      <c r="G11" s="239">
        <f>G38</f>
        <v>-24646.75</v>
      </c>
      <c r="H11" s="239">
        <f>H38</f>
        <v>143063.1875</v>
      </c>
      <c r="I11" s="239">
        <f>I38</f>
        <v>554344.50037500006</v>
      </c>
      <c r="J11" s="450">
        <f>J38</f>
        <v>955336.42263625003</v>
      </c>
      <c r="K11" s="163"/>
      <c r="L11" s="163"/>
      <c r="M11" s="163"/>
      <c r="N11" s="163"/>
      <c r="O11" s="163"/>
    </row>
    <row r="12" spans="1:15" ht="12" customHeight="1" x14ac:dyDescent="0.25">
      <c r="A12" s="254"/>
      <c r="B12" s="163" t="s">
        <v>116</v>
      </c>
      <c r="C12" s="163"/>
      <c r="D12" s="237"/>
      <c r="E12" s="470">
        <v>10000</v>
      </c>
      <c r="F12" s="240">
        <f>E12-F29</f>
        <v>45000</v>
      </c>
      <c r="G12" s="163">
        <f>F12-G29</f>
        <v>45525</v>
      </c>
      <c r="H12" s="163">
        <f>G12-H29</f>
        <v>48025</v>
      </c>
      <c r="I12" s="163">
        <f>H12-I29</f>
        <v>50525</v>
      </c>
      <c r="J12" s="434">
        <f>I12-J29</f>
        <v>53025</v>
      </c>
      <c r="K12" s="163"/>
      <c r="L12" s="163"/>
      <c r="M12" s="163"/>
      <c r="N12" s="163"/>
      <c r="O12" s="163"/>
    </row>
    <row r="13" spans="1:15" ht="12" customHeight="1" x14ac:dyDescent="0.25">
      <c r="A13" s="254"/>
      <c r="B13" s="163" t="s">
        <v>117</v>
      </c>
      <c r="C13" s="163"/>
      <c r="D13" s="237"/>
      <c r="E13" s="470">
        <v>50000</v>
      </c>
      <c r="F13" s="163">
        <f>M65</f>
        <v>79439</v>
      </c>
      <c r="G13" s="163">
        <f>N65</f>
        <v>79878</v>
      </c>
      <c r="H13" s="163">
        <f>O65</f>
        <v>98017</v>
      </c>
      <c r="I13" s="163">
        <f>P65</f>
        <v>71156</v>
      </c>
      <c r="J13" s="434">
        <f>Q65</f>
        <v>44295</v>
      </c>
      <c r="K13" s="163"/>
      <c r="L13" s="163"/>
      <c r="M13" s="163"/>
      <c r="N13" s="163"/>
      <c r="O13" s="163"/>
    </row>
    <row r="14" spans="1:15" ht="24" customHeight="1" x14ac:dyDescent="0.25">
      <c r="A14" s="254"/>
      <c r="B14" s="163" t="s">
        <v>118</v>
      </c>
      <c r="C14" s="163"/>
      <c r="D14" s="163"/>
      <c r="E14" s="451">
        <f t="shared" ref="E14:J14" si="1">SUM(E11:E13)</f>
        <v>260000</v>
      </c>
      <c r="F14" s="242">
        <f t="shared" si="1"/>
        <v>98000</v>
      </c>
      <c r="G14" s="242">
        <f t="shared" si="1"/>
        <v>100756.25</v>
      </c>
      <c r="H14" s="242">
        <f t="shared" si="1"/>
        <v>289105.1875</v>
      </c>
      <c r="I14" s="242">
        <f t="shared" si="1"/>
        <v>676025.50037500006</v>
      </c>
      <c r="J14" s="452">
        <f t="shared" si="1"/>
        <v>1052656.42263625</v>
      </c>
      <c r="K14" s="163"/>
      <c r="L14" s="163"/>
      <c r="M14" s="163"/>
      <c r="N14" s="163"/>
      <c r="O14" s="163"/>
    </row>
    <row r="15" spans="1:15" ht="19.5" customHeight="1" x14ac:dyDescent="0.25">
      <c r="A15" s="254" t="s">
        <v>119</v>
      </c>
      <c r="B15" s="163"/>
      <c r="C15" s="163"/>
      <c r="D15" s="163"/>
      <c r="E15" s="453"/>
      <c r="F15" s="231"/>
      <c r="G15" s="231"/>
      <c r="H15" s="231"/>
      <c r="I15" s="231"/>
      <c r="J15" s="433"/>
      <c r="K15" s="163"/>
      <c r="L15" s="163"/>
      <c r="M15" s="163"/>
      <c r="N15" s="163"/>
      <c r="O15" s="163"/>
    </row>
    <row r="16" spans="1:15" ht="15.75" customHeight="1" x14ac:dyDescent="0.25">
      <c r="A16" s="254"/>
      <c r="B16" s="163" t="s">
        <v>120</v>
      </c>
      <c r="C16" s="163"/>
      <c r="D16" s="237"/>
      <c r="E16" s="471">
        <v>176471</v>
      </c>
      <c r="F16" s="454">
        <f>E16+F30</f>
        <v>201596</v>
      </c>
      <c r="G16" s="230">
        <f>F16+G30</f>
        <v>201096</v>
      </c>
      <c r="H16" s="230">
        <f>G16+H30</f>
        <v>196096</v>
      </c>
      <c r="I16" s="230">
        <f>H16+I30</f>
        <v>191096</v>
      </c>
      <c r="J16" s="441">
        <f>I16+J30</f>
        <v>186096</v>
      </c>
      <c r="K16" s="163"/>
      <c r="L16" s="163"/>
      <c r="M16" s="163"/>
      <c r="N16" s="163"/>
      <c r="O16" s="163"/>
    </row>
    <row r="17" spans="1:15" ht="17.25" customHeight="1" x14ac:dyDescent="0.25">
      <c r="A17" s="254"/>
      <c r="B17" s="163" t="s">
        <v>121</v>
      </c>
      <c r="C17" s="163"/>
      <c r="D17" s="163"/>
      <c r="E17" s="455">
        <f t="shared" ref="E17:J17" si="2">E16</f>
        <v>176471</v>
      </c>
      <c r="F17" s="455">
        <f t="shared" si="2"/>
        <v>201596</v>
      </c>
      <c r="G17" s="455">
        <f t="shared" si="2"/>
        <v>201096</v>
      </c>
      <c r="H17" s="455">
        <f t="shared" si="2"/>
        <v>196096</v>
      </c>
      <c r="I17" s="455">
        <f t="shared" si="2"/>
        <v>191096</v>
      </c>
      <c r="J17" s="456">
        <f t="shared" si="2"/>
        <v>186096</v>
      </c>
      <c r="K17" s="163"/>
      <c r="L17" s="163"/>
      <c r="M17" s="163"/>
      <c r="N17" s="163"/>
      <c r="O17" s="163"/>
    </row>
    <row r="18" spans="1:15" ht="12" customHeight="1" x14ac:dyDescent="0.25">
      <c r="A18" s="254"/>
      <c r="B18" s="163"/>
      <c r="C18" s="163"/>
      <c r="D18" s="163"/>
      <c r="E18" s="231"/>
      <c r="F18" s="231"/>
      <c r="G18" s="231"/>
      <c r="H18" s="231"/>
      <c r="I18" s="231"/>
      <c r="J18" s="433"/>
      <c r="K18" s="163"/>
      <c r="L18" s="163"/>
      <c r="M18" s="163"/>
      <c r="N18" s="163"/>
      <c r="O18" s="163"/>
    </row>
    <row r="19" spans="1:15" ht="12" customHeight="1" x14ac:dyDescent="0.25">
      <c r="A19" s="254"/>
      <c r="B19" s="163" t="s">
        <v>122</v>
      </c>
      <c r="C19" s="163"/>
      <c r="D19" s="163"/>
      <c r="E19" s="230">
        <f t="shared" ref="E19:J19" si="3">E14-E17</f>
        <v>83529</v>
      </c>
      <c r="F19" s="230">
        <f t="shared" si="3"/>
        <v>-103596</v>
      </c>
      <c r="G19" s="230">
        <f t="shared" si="3"/>
        <v>-100339.75</v>
      </c>
      <c r="H19" s="230">
        <f t="shared" si="3"/>
        <v>93009.1875</v>
      </c>
      <c r="I19" s="230">
        <f t="shared" si="3"/>
        <v>484929.50037500006</v>
      </c>
      <c r="J19" s="441">
        <f t="shared" si="3"/>
        <v>866560.42263625003</v>
      </c>
      <c r="K19" s="163"/>
      <c r="L19" s="163"/>
      <c r="M19" s="163"/>
      <c r="N19" s="163"/>
      <c r="O19" s="163"/>
    </row>
    <row r="20" spans="1:15" ht="17.25" customHeight="1" x14ac:dyDescent="0.25">
      <c r="A20" s="254"/>
      <c r="B20" s="163" t="s">
        <v>123</v>
      </c>
      <c r="C20" s="163"/>
      <c r="D20" s="163"/>
      <c r="E20" s="455">
        <f t="shared" ref="E20:J20" si="4">E19</f>
        <v>83529</v>
      </c>
      <c r="F20" s="455">
        <f t="shared" si="4"/>
        <v>-103596</v>
      </c>
      <c r="G20" s="455">
        <f t="shared" si="4"/>
        <v>-100339.75</v>
      </c>
      <c r="H20" s="455">
        <f t="shared" si="4"/>
        <v>93009.1875</v>
      </c>
      <c r="I20" s="455">
        <f t="shared" si="4"/>
        <v>484929.50037500006</v>
      </c>
      <c r="J20" s="456">
        <f t="shared" si="4"/>
        <v>866560.42263625003</v>
      </c>
      <c r="K20" s="163"/>
      <c r="L20" s="163"/>
      <c r="M20" s="163"/>
      <c r="N20" s="163"/>
      <c r="O20" s="163"/>
    </row>
    <row r="21" spans="1:15" ht="12" customHeight="1" x14ac:dyDescent="0.25">
      <c r="A21" s="254"/>
      <c r="B21" s="163"/>
      <c r="C21" s="163"/>
      <c r="D21" s="163"/>
      <c r="E21" s="231"/>
      <c r="F21" s="231"/>
      <c r="G21" s="231"/>
      <c r="H21" s="231"/>
      <c r="I21" s="231"/>
      <c r="J21" s="433"/>
      <c r="K21" s="163"/>
      <c r="L21" s="163"/>
      <c r="M21" s="163"/>
      <c r="N21" s="163"/>
      <c r="O21" s="163"/>
    </row>
    <row r="22" spans="1:15" ht="12.9" customHeight="1" x14ac:dyDescent="0.25">
      <c r="A22" s="439"/>
      <c r="B22" s="230" t="s">
        <v>124</v>
      </c>
      <c r="C22" s="230"/>
      <c r="D22" s="230"/>
      <c r="E22" s="242">
        <f t="shared" ref="E22:J22" si="5">E17+E20</f>
        <v>260000</v>
      </c>
      <c r="F22" s="242">
        <f t="shared" si="5"/>
        <v>98000</v>
      </c>
      <c r="G22" s="242">
        <f t="shared" si="5"/>
        <v>100756.25</v>
      </c>
      <c r="H22" s="242">
        <f t="shared" si="5"/>
        <v>289105.1875</v>
      </c>
      <c r="I22" s="242">
        <f t="shared" si="5"/>
        <v>676025.50037500006</v>
      </c>
      <c r="J22" s="452">
        <f t="shared" si="5"/>
        <v>1052656.42263625</v>
      </c>
      <c r="K22" s="163"/>
      <c r="L22" s="163"/>
      <c r="M22" s="163"/>
      <c r="N22" s="163"/>
      <c r="O22" s="163"/>
    </row>
    <row r="23" spans="1:15" ht="13.5" customHeight="1" x14ac:dyDescent="0.25">
      <c r="A23" s="163"/>
      <c r="B23" s="163"/>
      <c r="C23" s="163"/>
      <c r="D23" s="163"/>
      <c r="E23" s="163"/>
      <c r="F23" s="163"/>
      <c r="G23" s="163"/>
      <c r="H23" s="163"/>
      <c r="I23" s="163"/>
      <c r="J23" s="163"/>
      <c r="K23" s="163"/>
      <c r="L23" s="163"/>
      <c r="M23" s="163"/>
      <c r="N23" s="163"/>
      <c r="O23" s="163"/>
    </row>
    <row r="24" spans="1:15" ht="12" customHeight="1" x14ac:dyDescent="0.25">
      <c r="A24" s="431"/>
      <c r="B24" s="231"/>
      <c r="C24" s="231"/>
      <c r="D24" s="231"/>
      <c r="E24" s="231"/>
      <c r="F24" s="312">
        <f>Launch</f>
        <v>1</v>
      </c>
      <c r="G24" s="313">
        <f>F24+1</f>
        <v>2</v>
      </c>
      <c r="H24" s="313">
        <f>G24+1</f>
        <v>3</v>
      </c>
      <c r="I24" s="313">
        <f>H24+1</f>
        <v>4</v>
      </c>
      <c r="J24" s="446">
        <f>I24+1</f>
        <v>5</v>
      </c>
      <c r="K24" s="163"/>
      <c r="L24" s="163"/>
      <c r="M24" s="163"/>
      <c r="N24" s="163"/>
      <c r="O24" s="163"/>
    </row>
    <row r="25" spans="1:15" ht="12" customHeight="1" x14ac:dyDescent="0.25">
      <c r="A25" s="469" t="s">
        <v>125</v>
      </c>
      <c r="B25" s="163"/>
      <c r="C25" s="163"/>
      <c r="D25" s="163"/>
      <c r="E25" s="163"/>
      <c r="F25" s="226" t="s">
        <v>98</v>
      </c>
      <c r="G25" s="226" t="s">
        <v>98</v>
      </c>
      <c r="H25" s="226" t="s">
        <v>98</v>
      </c>
      <c r="I25" s="226" t="s">
        <v>98</v>
      </c>
      <c r="J25" s="457" t="s">
        <v>98</v>
      </c>
      <c r="K25" s="163"/>
      <c r="L25" s="163"/>
      <c r="M25" s="163"/>
      <c r="N25" s="163"/>
      <c r="O25" s="163"/>
    </row>
    <row r="26" spans="1:15" ht="12" customHeight="1" x14ac:dyDescent="0.25">
      <c r="A26" s="254"/>
      <c r="B26" s="163" t="s">
        <v>126</v>
      </c>
      <c r="C26" s="163"/>
      <c r="D26" s="163"/>
      <c r="E26" s="163"/>
      <c r="F26" s="231"/>
      <c r="G26" s="231"/>
      <c r="H26" s="231"/>
      <c r="I26" s="231"/>
      <c r="J26" s="433"/>
      <c r="K26" s="163"/>
      <c r="L26" s="163"/>
      <c r="M26" s="163"/>
      <c r="N26" s="163"/>
      <c r="O26" s="163"/>
    </row>
    <row r="27" spans="1:15" ht="12.75" customHeight="1" x14ac:dyDescent="0.25">
      <c r="A27" s="254"/>
      <c r="B27" s="163"/>
      <c r="C27" s="163" t="s">
        <v>127</v>
      </c>
      <c r="D27" s="163"/>
      <c r="E27" s="163"/>
      <c r="F27" s="163">
        <f>'Multi-Year Budget'!C37</f>
        <v>-187125</v>
      </c>
      <c r="G27" s="163">
        <f>'Multi-Year Budget'!D37</f>
        <v>3256.25</v>
      </c>
      <c r="H27" s="163">
        <f>'Multi-Year Budget'!E37</f>
        <v>193348.9375</v>
      </c>
      <c r="I27" s="163">
        <f>'Multi-Year Budget'!F37</f>
        <v>391920.31287500012</v>
      </c>
      <c r="J27" s="434">
        <f>'Multi-Year Budget'!G37</f>
        <v>381630.92226124991</v>
      </c>
      <c r="K27" s="460"/>
      <c r="L27" s="163"/>
      <c r="M27" s="163"/>
      <c r="O27" s="163"/>
    </row>
    <row r="28" spans="1:15" ht="12" customHeight="1" x14ac:dyDescent="0.25">
      <c r="A28" s="254"/>
      <c r="B28" s="163"/>
      <c r="C28" s="163" t="s">
        <v>128</v>
      </c>
      <c r="D28" s="163"/>
      <c r="E28" s="163"/>
      <c r="F28" s="236">
        <f>D46+D52</f>
        <v>15561</v>
      </c>
      <c r="G28" s="236">
        <f>D47+D53+D59</f>
        <v>19561</v>
      </c>
      <c r="H28" s="236">
        <f>D48+D54+D60+D66</f>
        <v>26861</v>
      </c>
      <c r="I28" s="236">
        <f>D49+D55+D60+D65</f>
        <v>26861</v>
      </c>
      <c r="J28" s="458">
        <f>D50+D56+D61+D66</f>
        <v>26861</v>
      </c>
      <c r="K28" s="460"/>
      <c r="L28" s="163"/>
      <c r="M28" s="163"/>
      <c r="O28" s="163"/>
    </row>
    <row r="29" spans="1:15" ht="12" customHeight="1" x14ac:dyDescent="0.25">
      <c r="A29" s="254"/>
      <c r="B29" s="163"/>
      <c r="C29" s="163" t="s">
        <v>129</v>
      </c>
      <c r="D29" s="163"/>
      <c r="E29" s="237"/>
      <c r="F29" s="470">
        <v>-35000</v>
      </c>
      <c r="G29" s="470">
        <v>-525</v>
      </c>
      <c r="H29" s="470">
        <v>-2500</v>
      </c>
      <c r="I29" s="470">
        <v>-2500</v>
      </c>
      <c r="J29" s="472">
        <v>-2500</v>
      </c>
      <c r="K29" s="460"/>
      <c r="L29" s="163"/>
      <c r="M29" s="163"/>
      <c r="O29" s="163"/>
    </row>
    <row r="30" spans="1:15" ht="12" customHeight="1" x14ac:dyDescent="0.25">
      <c r="A30" s="254"/>
      <c r="B30" s="163"/>
      <c r="C30" s="163" t="s">
        <v>130</v>
      </c>
      <c r="D30" s="163"/>
      <c r="E30" s="237"/>
      <c r="F30" s="470">
        <v>25125</v>
      </c>
      <c r="G30" s="470">
        <v>-500</v>
      </c>
      <c r="H30" s="470">
        <v>-5000</v>
      </c>
      <c r="I30" s="470">
        <v>-5000</v>
      </c>
      <c r="J30" s="472">
        <v>-5000</v>
      </c>
      <c r="K30" s="460"/>
      <c r="L30" s="163"/>
      <c r="M30" s="163"/>
      <c r="O30" s="163"/>
    </row>
    <row r="31" spans="1:15" ht="12" customHeight="1" x14ac:dyDescent="0.25">
      <c r="A31" s="254"/>
      <c r="B31" s="163"/>
      <c r="C31" s="163" t="s">
        <v>131</v>
      </c>
      <c r="D31" s="163"/>
      <c r="E31" s="163"/>
      <c r="F31" s="243">
        <f>SUM(F27:F30)</f>
        <v>-181439</v>
      </c>
      <c r="G31" s="243">
        <f>SUM(G27:G30)</f>
        <v>21792.25</v>
      </c>
      <c r="H31" s="243">
        <f>SUM(H27:H30)</f>
        <v>212709.9375</v>
      </c>
      <c r="I31" s="243">
        <f>SUM(I27:I30)</f>
        <v>411281.31287500012</v>
      </c>
      <c r="J31" s="459">
        <f>SUM(J27:J30)</f>
        <v>400991.92226124991</v>
      </c>
      <c r="K31" s="461"/>
      <c r="L31" s="163"/>
      <c r="M31" s="163"/>
      <c r="O31" s="163"/>
    </row>
    <row r="32" spans="1:15" ht="12" customHeight="1" x14ac:dyDescent="0.25">
      <c r="A32" s="254"/>
      <c r="B32" s="163" t="s">
        <v>132</v>
      </c>
      <c r="C32" s="163"/>
      <c r="D32" s="163"/>
      <c r="E32" s="163"/>
      <c r="F32" s="236"/>
      <c r="G32" s="236"/>
      <c r="H32" s="236"/>
      <c r="I32" s="236"/>
      <c r="J32" s="458"/>
      <c r="K32" s="461"/>
      <c r="L32" s="163"/>
      <c r="M32" s="163"/>
      <c r="O32" s="163"/>
    </row>
    <row r="33" spans="1:15" ht="12" customHeight="1" x14ac:dyDescent="0.25">
      <c r="A33" s="254"/>
      <c r="B33" s="163"/>
      <c r="C33" s="163" t="s">
        <v>133</v>
      </c>
      <c r="D33" s="163"/>
      <c r="E33" s="237"/>
      <c r="F33" s="470">
        <v>-45000</v>
      </c>
      <c r="G33" s="470">
        <v>-20000</v>
      </c>
      <c r="H33" s="470">
        <v>-45000</v>
      </c>
      <c r="I33" s="470">
        <v>0</v>
      </c>
      <c r="J33" s="472">
        <v>0</v>
      </c>
      <c r="K33" s="460"/>
      <c r="L33" s="163"/>
      <c r="M33" s="163"/>
      <c r="O33" s="163"/>
    </row>
    <row r="34" spans="1:15" ht="12" customHeight="1" x14ac:dyDescent="0.25">
      <c r="A34" s="254"/>
      <c r="B34" s="163"/>
      <c r="C34" s="163" t="s">
        <v>134</v>
      </c>
      <c r="D34" s="163"/>
      <c r="E34" s="163"/>
      <c r="F34" s="243">
        <f>F33</f>
        <v>-45000</v>
      </c>
      <c r="G34" s="243">
        <f>G33</f>
        <v>-20000</v>
      </c>
      <c r="H34" s="243">
        <f>H33</f>
        <v>-45000</v>
      </c>
      <c r="I34" s="243">
        <f>I33</f>
        <v>0</v>
      </c>
      <c r="J34" s="434">
        <f>J33</f>
        <v>0</v>
      </c>
      <c r="K34" s="163"/>
      <c r="L34" s="163"/>
      <c r="M34" s="163"/>
      <c r="N34" s="163"/>
      <c r="O34" s="163"/>
    </row>
    <row r="35" spans="1:15" ht="12" customHeight="1" x14ac:dyDescent="0.25">
      <c r="A35" s="254"/>
      <c r="B35" s="163"/>
      <c r="C35" s="163"/>
      <c r="D35" s="163"/>
      <c r="E35" s="163"/>
      <c r="F35" s="163"/>
      <c r="G35" s="163"/>
      <c r="H35" s="163"/>
      <c r="I35" s="163"/>
      <c r="J35" s="434"/>
      <c r="K35" s="163"/>
      <c r="L35" s="163"/>
      <c r="M35" s="163"/>
      <c r="N35" s="163"/>
      <c r="O35" s="163"/>
    </row>
    <row r="36" spans="1:15" ht="12" customHeight="1" x14ac:dyDescent="0.25">
      <c r="A36" s="254"/>
      <c r="B36" s="163" t="s">
        <v>135</v>
      </c>
      <c r="C36" s="163"/>
      <c r="D36" s="163"/>
      <c r="E36" s="163"/>
      <c r="F36" s="163">
        <f>F31+F34</f>
        <v>-226439</v>
      </c>
      <c r="G36" s="163">
        <f>G31+G34</f>
        <v>1792.25</v>
      </c>
      <c r="H36" s="163">
        <f>H31+H34</f>
        <v>167709.9375</v>
      </c>
      <c r="I36" s="163">
        <f>I31+I34</f>
        <v>411281.31287500012</v>
      </c>
      <c r="J36" s="434">
        <f>J31+J34</f>
        <v>400991.92226124991</v>
      </c>
      <c r="K36" s="163"/>
      <c r="L36" s="163"/>
      <c r="M36" s="163"/>
      <c r="N36" s="163"/>
      <c r="O36" s="163"/>
    </row>
    <row r="37" spans="1:15" ht="12" customHeight="1" x14ac:dyDescent="0.25">
      <c r="A37" s="254"/>
      <c r="B37" s="163" t="s">
        <v>136</v>
      </c>
      <c r="C37" s="163"/>
      <c r="D37" s="163"/>
      <c r="E37" s="163"/>
      <c r="F37" s="163">
        <f>E11</f>
        <v>200000</v>
      </c>
      <c r="G37" s="163">
        <f>F38</f>
        <v>-26439</v>
      </c>
      <c r="H37" s="163">
        <f>G38</f>
        <v>-24646.75</v>
      </c>
      <c r="I37" s="163">
        <f>H38</f>
        <v>143063.1875</v>
      </c>
      <c r="J37" s="434">
        <f>I38</f>
        <v>554344.50037500006</v>
      </c>
      <c r="K37" s="163"/>
      <c r="L37" s="163"/>
      <c r="M37" s="163"/>
      <c r="N37" s="163"/>
      <c r="O37" s="163"/>
    </row>
    <row r="38" spans="1:15" ht="12" customHeight="1" x14ac:dyDescent="0.25">
      <c r="A38" s="439"/>
      <c r="B38" s="230" t="s">
        <v>137</v>
      </c>
      <c r="C38" s="230"/>
      <c r="D38" s="230"/>
      <c r="E38" s="230"/>
      <c r="F38" s="230">
        <f>F36+F37</f>
        <v>-26439</v>
      </c>
      <c r="G38" s="230">
        <f>G36+G37</f>
        <v>-24646.75</v>
      </c>
      <c r="H38" s="230">
        <f>H36+H37</f>
        <v>143063.1875</v>
      </c>
      <c r="I38" s="230">
        <f>I36+I37</f>
        <v>554344.50037500006</v>
      </c>
      <c r="J38" s="441">
        <f>J36+J37</f>
        <v>955336.42263625003</v>
      </c>
      <c r="K38" s="163"/>
      <c r="L38" s="163"/>
      <c r="M38" s="163"/>
      <c r="N38" s="163"/>
      <c r="O38" s="163"/>
    </row>
    <row r="39" spans="1:15" ht="12" customHeight="1" x14ac:dyDescent="0.25">
      <c r="A39" s="163"/>
      <c r="B39" s="163"/>
      <c r="C39" s="163"/>
      <c r="D39" s="163"/>
      <c r="E39" s="163"/>
      <c r="F39" s="163"/>
      <c r="G39" s="163"/>
      <c r="H39" s="163"/>
      <c r="I39" s="163"/>
      <c r="J39" s="163"/>
      <c r="K39" s="163"/>
      <c r="L39" s="163"/>
      <c r="M39" s="163"/>
      <c r="N39" s="163"/>
      <c r="O39" s="163"/>
    </row>
    <row r="40" spans="1:15" ht="12" customHeight="1" x14ac:dyDescent="0.25">
      <c r="A40" s="163"/>
      <c r="B40" s="163"/>
      <c r="C40" s="163"/>
      <c r="D40" s="163"/>
      <c r="E40" s="234"/>
      <c r="F40" s="163"/>
      <c r="G40" s="163"/>
      <c r="H40" s="163"/>
      <c r="I40" s="163"/>
      <c r="J40" s="163"/>
      <c r="K40" s="163"/>
      <c r="L40" s="163"/>
      <c r="M40" s="163"/>
      <c r="N40" s="163"/>
      <c r="O40" s="163"/>
    </row>
    <row r="41" spans="1:15" ht="12" customHeight="1" x14ac:dyDescent="0.25">
      <c r="A41" s="163"/>
      <c r="B41" s="163"/>
      <c r="C41" s="163"/>
      <c r="D41" s="163"/>
      <c r="E41" s="234"/>
      <c r="F41" s="163"/>
      <c r="G41" s="163"/>
      <c r="H41" s="163"/>
      <c r="I41" s="163"/>
      <c r="J41" s="163"/>
      <c r="K41" s="163"/>
      <c r="L41" s="163"/>
      <c r="M41" s="163"/>
      <c r="N41" s="163"/>
      <c r="O41" s="163"/>
    </row>
    <row r="42" spans="1:15" ht="17.100000000000001" customHeight="1" x14ac:dyDescent="0.3">
      <c r="A42" s="444"/>
      <c r="B42" s="442" t="s">
        <v>138</v>
      </c>
      <c r="C42" s="231"/>
      <c r="D42" s="231"/>
      <c r="E42" s="432"/>
      <c r="F42" s="231"/>
      <c r="G42" s="231"/>
      <c r="H42" s="231"/>
      <c r="I42" s="231" t="s">
        <v>139</v>
      </c>
      <c r="J42" s="433"/>
      <c r="K42" s="163"/>
      <c r="L42" s="163"/>
      <c r="M42" s="163"/>
      <c r="N42" s="163"/>
      <c r="O42" s="163"/>
    </row>
    <row r="43" spans="1:15" ht="15" customHeight="1" x14ac:dyDescent="0.25">
      <c r="A43" s="254"/>
      <c r="B43" s="254"/>
      <c r="C43" s="244"/>
      <c r="D43" s="492" t="s">
        <v>140</v>
      </c>
      <c r="E43" s="245"/>
      <c r="F43" s="163"/>
      <c r="G43" s="163"/>
      <c r="H43" s="163"/>
      <c r="I43" s="163"/>
      <c r="J43" s="434"/>
      <c r="K43" s="163"/>
      <c r="L43" s="163"/>
      <c r="M43" s="163"/>
      <c r="N43" s="163"/>
      <c r="O43" s="163"/>
    </row>
    <row r="44" spans="1:15" ht="21" customHeight="1" x14ac:dyDescent="0.25">
      <c r="A44" s="254"/>
      <c r="B44" s="254"/>
      <c r="C44" s="246" t="s">
        <v>141</v>
      </c>
      <c r="D44" s="493"/>
      <c r="E44" s="247" t="s">
        <v>142</v>
      </c>
      <c r="F44" s="248"/>
      <c r="G44" s="163"/>
      <c r="H44" s="163"/>
      <c r="I44" s="163"/>
      <c r="J44" s="434"/>
      <c r="K44" s="163"/>
      <c r="L44" s="163"/>
      <c r="M44" s="163"/>
      <c r="N44" s="163"/>
      <c r="O44" s="163"/>
    </row>
    <row r="45" spans="1:15" ht="9" customHeight="1" x14ac:dyDescent="0.25">
      <c r="A45" s="254"/>
      <c r="B45" s="254"/>
      <c r="C45" s="249"/>
      <c r="D45" s="435"/>
      <c r="E45" s="250"/>
      <c r="F45" s="248"/>
      <c r="G45" s="163"/>
      <c r="H45" s="163"/>
      <c r="I45" s="163"/>
      <c r="J45" s="434"/>
      <c r="K45" s="163"/>
      <c r="L45" s="163"/>
      <c r="M45" s="163"/>
      <c r="N45" s="163"/>
      <c r="O45" s="163"/>
    </row>
    <row r="46" spans="1:15" ht="12" customHeight="1" x14ac:dyDescent="0.25">
      <c r="A46" s="254"/>
      <c r="B46" s="443" t="s">
        <v>143</v>
      </c>
      <c r="C46" s="251">
        <f>E13</f>
        <v>50000</v>
      </c>
      <c r="D46" s="436">
        <v>7000</v>
      </c>
      <c r="E46" s="252">
        <f>C46-D46</f>
        <v>43000</v>
      </c>
      <c r="F46" s="248" t="s">
        <v>144</v>
      </c>
      <c r="G46" s="163"/>
      <c r="H46" s="163"/>
      <c r="I46" s="163"/>
      <c r="J46" s="434"/>
      <c r="K46" s="163"/>
      <c r="L46" s="163"/>
      <c r="M46" s="163"/>
      <c r="N46" s="163"/>
      <c r="O46" s="163"/>
    </row>
    <row r="47" spans="1:15" ht="12" customHeight="1" x14ac:dyDescent="0.25">
      <c r="A47" s="254"/>
      <c r="B47" s="252"/>
      <c r="C47" s="251">
        <f>E46</f>
        <v>43000</v>
      </c>
      <c r="D47" s="436">
        <v>7000</v>
      </c>
      <c r="E47" s="252">
        <f>C47-D47</f>
        <v>36000</v>
      </c>
      <c r="F47" s="248" t="s">
        <v>145</v>
      </c>
      <c r="G47" s="163"/>
      <c r="H47" s="163"/>
      <c r="I47" s="163"/>
      <c r="J47" s="434"/>
      <c r="K47" s="163"/>
      <c r="L47" s="163"/>
      <c r="M47" s="163"/>
      <c r="N47" s="163"/>
      <c r="O47" s="163"/>
    </row>
    <row r="48" spans="1:15" ht="12" customHeight="1" x14ac:dyDescent="0.25">
      <c r="A48" s="254"/>
      <c r="B48" s="252"/>
      <c r="C48" s="251">
        <f>E47</f>
        <v>36000</v>
      </c>
      <c r="D48" s="436">
        <v>7000</v>
      </c>
      <c r="E48" s="252">
        <f>C48-D48</f>
        <v>29000</v>
      </c>
      <c r="F48" s="248" t="s">
        <v>146</v>
      </c>
      <c r="G48" s="163"/>
      <c r="H48" s="163"/>
      <c r="I48" s="163"/>
      <c r="J48" s="434"/>
      <c r="K48" s="163"/>
      <c r="L48" s="163"/>
      <c r="M48" s="163"/>
      <c r="N48" s="163"/>
      <c r="O48" s="163"/>
    </row>
    <row r="49" spans="1:17" ht="12" customHeight="1" x14ac:dyDescent="0.25">
      <c r="A49" s="254"/>
      <c r="B49" s="252"/>
      <c r="C49" s="251">
        <f>E48</f>
        <v>29000</v>
      </c>
      <c r="D49" s="436">
        <v>7000</v>
      </c>
      <c r="E49" s="252">
        <f>C49-D49</f>
        <v>22000</v>
      </c>
      <c r="F49" s="326" t="s">
        <v>206</v>
      </c>
      <c r="G49" s="163"/>
      <c r="H49" s="163"/>
      <c r="I49" s="163"/>
      <c r="J49" s="434"/>
      <c r="K49" s="163"/>
      <c r="L49" s="163"/>
      <c r="M49" s="163"/>
      <c r="N49" s="163"/>
      <c r="O49" s="163"/>
    </row>
    <row r="50" spans="1:17" ht="12" customHeight="1" x14ac:dyDescent="0.25">
      <c r="A50" s="254"/>
      <c r="B50" s="252"/>
      <c r="C50" s="251">
        <f>E49</f>
        <v>22000</v>
      </c>
      <c r="D50" s="436">
        <v>7000</v>
      </c>
      <c r="E50" s="252">
        <f>C50-D50</f>
        <v>15000</v>
      </c>
      <c r="F50" s="326" t="s">
        <v>207</v>
      </c>
      <c r="G50" s="163"/>
      <c r="H50" s="163"/>
      <c r="I50" s="163"/>
      <c r="J50" s="434"/>
      <c r="K50" s="163"/>
      <c r="L50" s="163"/>
      <c r="M50" s="163"/>
      <c r="N50" s="163"/>
      <c r="O50" s="163"/>
    </row>
    <row r="51" spans="1:17" ht="10.5" customHeight="1" x14ac:dyDescent="0.25">
      <c r="A51" s="254"/>
      <c r="B51" s="252"/>
      <c r="C51" s="22"/>
      <c r="D51" s="437"/>
      <c r="E51" s="22"/>
      <c r="F51" s="248"/>
      <c r="G51" s="163"/>
      <c r="H51" s="163"/>
      <c r="I51" s="163"/>
      <c r="J51" s="434"/>
      <c r="K51" s="163"/>
      <c r="L51" s="163"/>
      <c r="M51" s="163"/>
      <c r="N51" s="163"/>
      <c r="O51" s="163"/>
    </row>
    <row r="52" spans="1:17" ht="31.5" customHeight="1" x14ac:dyDescent="0.25">
      <c r="A52" s="254"/>
      <c r="B52" s="443" t="s">
        <v>147</v>
      </c>
      <c r="C52" s="251">
        <f>F33*-1</f>
        <v>45000</v>
      </c>
      <c r="D52" s="438">
        <f>$J$55</f>
        <v>8561</v>
      </c>
      <c r="E52" s="252">
        <f>C52-D52</f>
        <v>36439</v>
      </c>
      <c r="F52" s="248" t="s">
        <v>144</v>
      </c>
      <c r="G52" s="163"/>
      <c r="H52" s="163" t="s">
        <v>148</v>
      </c>
      <c r="I52" s="163"/>
      <c r="J52" s="434">
        <v>45000</v>
      </c>
      <c r="K52" s="163"/>
      <c r="L52" s="163"/>
      <c r="M52" s="163"/>
      <c r="N52" s="163"/>
      <c r="O52" s="163"/>
    </row>
    <row r="53" spans="1:17" ht="12" customHeight="1" x14ac:dyDescent="0.25">
      <c r="A53" s="254"/>
      <c r="B53" s="252"/>
      <c r="C53" s="251">
        <f>E52</f>
        <v>36439</v>
      </c>
      <c r="D53" s="438">
        <f>$J$55</f>
        <v>8561</v>
      </c>
      <c r="E53" s="252">
        <f>C53-D53</f>
        <v>27878</v>
      </c>
      <c r="F53" s="248" t="s">
        <v>145</v>
      </c>
      <c r="G53" s="163"/>
      <c r="H53" s="163" t="s">
        <v>149</v>
      </c>
      <c r="I53" s="163"/>
      <c r="J53" s="434">
        <v>2195</v>
      </c>
      <c r="K53" s="163"/>
      <c r="L53" s="163"/>
      <c r="M53" s="163"/>
      <c r="N53" s="163"/>
      <c r="O53" s="163"/>
    </row>
    <row r="54" spans="1:17" ht="12" customHeight="1" x14ac:dyDescent="0.25">
      <c r="A54" s="254"/>
      <c r="B54" s="252"/>
      <c r="C54" s="251">
        <f>E53</f>
        <v>27878</v>
      </c>
      <c r="D54" s="438">
        <f>$J$55</f>
        <v>8561</v>
      </c>
      <c r="E54" s="252">
        <f>C54-D54</f>
        <v>19317</v>
      </c>
      <c r="F54" s="248" t="s">
        <v>146</v>
      </c>
      <c r="G54" s="163"/>
      <c r="H54" s="163" t="s">
        <v>150</v>
      </c>
      <c r="I54" s="163"/>
      <c r="J54" s="434">
        <v>5</v>
      </c>
      <c r="K54" s="163"/>
      <c r="L54" s="163"/>
      <c r="M54" s="163"/>
      <c r="N54" s="163"/>
      <c r="O54" s="163"/>
    </row>
    <row r="55" spans="1:17" ht="12" customHeight="1" x14ac:dyDescent="0.25">
      <c r="A55" s="254"/>
      <c r="B55" s="252"/>
      <c r="C55" s="251">
        <f>E54</f>
        <v>19317</v>
      </c>
      <c r="D55" s="438">
        <f>$J$55</f>
        <v>8561</v>
      </c>
      <c r="E55" s="252">
        <f>C55-D55</f>
        <v>10756</v>
      </c>
      <c r="F55" s="326" t="s">
        <v>206</v>
      </c>
      <c r="G55" s="248" t="s">
        <v>151</v>
      </c>
      <c r="H55" s="163"/>
      <c r="I55" s="163"/>
      <c r="J55" s="434">
        <f>(J52-J53)/J54</f>
        <v>8561</v>
      </c>
      <c r="K55" s="163"/>
      <c r="L55" s="163"/>
      <c r="M55" s="163"/>
      <c r="N55" s="163"/>
      <c r="O55" s="163"/>
    </row>
    <row r="56" spans="1:17" ht="12" customHeight="1" x14ac:dyDescent="0.25">
      <c r="A56" s="254"/>
      <c r="B56" s="252"/>
      <c r="C56" s="251">
        <f>E55</f>
        <v>10756</v>
      </c>
      <c r="D56" s="438">
        <f>$J$55</f>
        <v>8561</v>
      </c>
      <c r="E56" s="252">
        <f>C56-D56</f>
        <v>2195</v>
      </c>
      <c r="F56" s="326" t="s">
        <v>207</v>
      </c>
      <c r="G56" s="248"/>
      <c r="H56" s="163"/>
      <c r="I56" s="163"/>
      <c r="J56" s="434"/>
      <c r="K56" s="163"/>
      <c r="L56" s="163"/>
      <c r="M56" s="163"/>
      <c r="N56" s="163"/>
      <c r="O56" s="163"/>
    </row>
    <row r="57" spans="1:17" ht="12" customHeight="1" x14ac:dyDescent="0.25">
      <c r="A57" s="254"/>
      <c r="B57" s="252"/>
      <c r="C57" s="22"/>
      <c r="D57" s="255"/>
      <c r="E57" s="22"/>
      <c r="F57" s="248"/>
      <c r="G57" s="248"/>
      <c r="H57" s="163"/>
      <c r="I57" s="163"/>
      <c r="J57" s="434"/>
      <c r="K57" s="163"/>
      <c r="L57" s="462" t="s">
        <v>152</v>
      </c>
      <c r="M57" s="231"/>
      <c r="N57" s="231"/>
      <c r="O57" s="231"/>
      <c r="P57" s="463"/>
      <c r="Q57" s="464"/>
    </row>
    <row r="58" spans="1:17" ht="26.25" customHeight="1" x14ac:dyDescent="0.25">
      <c r="A58" s="254"/>
      <c r="B58" s="443" t="s">
        <v>153</v>
      </c>
      <c r="C58" s="253">
        <f>G33*-1</f>
        <v>20000</v>
      </c>
      <c r="D58" s="438">
        <f>$J$61</f>
        <v>4000</v>
      </c>
      <c r="E58" s="254">
        <f>C58-D58</f>
        <v>16000</v>
      </c>
      <c r="F58" s="248" t="s">
        <v>145</v>
      </c>
      <c r="G58" s="163"/>
      <c r="H58" s="163" t="s">
        <v>148</v>
      </c>
      <c r="I58" s="163"/>
      <c r="J58" s="434">
        <v>20000</v>
      </c>
      <c r="K58" s="163"/>
      <c r="L58" s="254"/>
      <c r="M58" s="324">
        <f>Launch</f>
        <v>1</v>
      </c>
      <c r="N58" s="324">
        <f>M58+1</f>
        <v>2</v>
      </c>
      <c r="O58" s="324">
        <f>N58+1</f>
        <v>3</v>
      </c>
      <c r="P58" s="324">
        <f>O58+1</f>
        <v>4</v>
      </c>
      <c r="Q58" s="465">
        <f>P58+1</f>
        <v>5</v>
      </c>
    </row>
    <row r="59" spans="1:17" ht="12" customHeight="1" x14ac:dyDescent="0.25">
      <c r="A59" s="254"/>
      <c r="B59" s="252"/>
      <c r="C59" s="253">
        <f>E58</f>
        <v>16000</v>
      </c>
      <c r="D59" s="438">
        <f>$J$61</f>
        <v>4000</v>
      </c>
      <c r="E59" s="254">
        <f>C59-D59</f>
        <v>12000</v>
      </c>
      <c r="F59" s="326" t="s">
        <v>146</v>
      </c>
      <c r="G59" s="163"/>
      <c r="H59" s="163" t="s">
        <v>149</v>
      </c>
      <c r="I59" s="163"/>
      <c r="J59" s="434">
        <v>0</v>
      </c>
      <c r="K59" s="163"/>
      <c r="L59" s="466" t="s">
        <v>143</v>
      </c>
      <c r="M59" s="467">
        <f>E46</f>
        <v>43000</v>
      </c>
      <c r="N59" s="467">
        <f>E47</f>
        <v>36000</v>
      </c>
      <c r="O59" s="467">
        <f>E48</f>
        <v>29000</v>
      </c>
      <c r="P59" s="467">
        <f>E49</f>
        <v>22000</v>
      </c>
      <c r="Q59" s="467">
        <f>E50</f>
        <v>15000</v>
      </c>
    </row>
    <row r="60" spans="1:17" ht="12" customHeight="1" x14ac:dyDescent="0.25">
      <c r="A60" s="254"/>
      <c r="B60" s="252"/>
      <c r="C60" s="253">
        <f>E59</f>
        <v>12000</v>
      </c>
      <c r="D60" s="438">
        <f>$J$61</f>
        <v>4000</v>
      </c>
      <c r="E60" s="254">
        <f>C60-D60</f>
        <v>8000</v>
      </c>
      <c r="F60" s="326" t="s">
        <v>206</v>
      </c>
      <c r="G60" s="163"/>
      <c r="H60" s="163" t="s">
        <v>150</v>
      </c>
      <c r="I60" s="163"/>
      <c r="J60" s="434">
        <v>5</v>
      </c>
      <c r="K60" s="163"/>
      <c r="L60" s="466" t="s">
        <v>147</v>
      </c>
      <c r="M60" s="467">
        <f>E52</f>
        <v>36439</v>
      </c>
      <c r="N60" s="467">
        <f>E53</f>
        <v>27878</v>
      </c>
      <c r="O60" s="467">
        <f>E54</f>
        <v>19317</v>
      </c>
      <c r="P60" s="467">
        <f>E55</f>
        <v>10756</v>
      </c>
      <c r="Q60" s="467">
        <f>E56</f>
        <v>2195</v>
      </c>
    </row>
    <row r="61" spans="1:17" ht="12" customHeight="1" x14ac:dyDescent="0.25">
      <c r="A61" s="254"/>
      <c r="B61" s="252"/>
      <c r="C61" s="253">
        <f>E60</f>
        <v>8000</v>
      </c>
      <c r="D61" s="438">
        <f>$J$61</f>
        <v>4000</v>
      </c>
      <c r="E61" s="254">
        <f>C61-D61</f>
        <v>4000</v>
      </c>
      <c r="F61" s="326" t="s">
        <v>207</v>
      </c>
      <c r="G61" s="248" t="s">
        <v>151</v>
      </c>
      <c r="H61" s="163"/>
      <c r="I61" s="163"/>
      <c r="J61" s="434">
        <f>(J58-J59)/J60</f>
        <v>4000</v>
      </c>
      <c r="K61" s="163"/>
      <c r="L61" s="466" t="s">
        <v>153</v>
      </c>
      <c r="M61" s="467"/>
      <c r="N61" s="467">
        <f>E58</f>
        <v>16000</v>
      </c>
      <c r="O61" s="467">
        <f>E59</f>
        <v>12000</v>
      </c>
      <c r="P61" s="467">
        <f>E60</f>
        <v>8000</v>
      </c>
      <c r="Q61" s="467">
        <f>E61</f>
        <v>4000</v>
      </c>
    </row>
    <row r="62" spans="1:17" ht="12" customHeight="1" x14ac:dyDescent="0.25">
      <c r="A62" s="254"/>
      <c r="B62" s="252"/>
      <c r="C62" s="253"/>
      <c r="D62" s="438"/>
      <c r="E62" s="254"/>
      <c r="F62" s="326"/>
      <c r="G62" s="248"/>
      <c r="H62" s="163"/>
      <c r="I62" s="163"/>
      <c r="J62" s="434"/>
      <c r="K62" s="163"/>
      <c r="L62" s="466" t="s">
        <v>154</v>
      </c>
      <c r="M62" s="467"/>
      <c r="N62" s="467"/>
      <c r="O62" s="467">
        <f>E64</f>
        <v>37700</v>
      </c>
      <c r="P62" s="467">
        <f>E65</f>
        <v>30400</v>
      </c>
      <c r="Q62" s="467">
        <f>E66</f>
        <v>23100</v>
      </c>
    </row>
    <row r="63" spans="1:17" ht="12" customHeight="1" x14ac:dyDescent="0.25">
      <c r="A63" s="254"/>
      <c r="B63" s="252"/>
      <c r="C63" s="163"/>
      <c r="D63" s="230"/>
      <c r="E63" s="163"/>
      <c r="F63" s="248"/>
      <c r="G63" s="248"/>
      <c r="H63" s="163"/>
      <c r="I63" s="163"/>
      <c r="J63" s="434"/>
      <c r="K63" s="163"/>
      <c r="L63" s="466" t="s">
        <v>204</v>
      </c>
      <c r="M63" s="467"/>
      <c r="N63" s="467"/>
      <c r="O63" s="467"/>
      <c r="P63" s="467"/>
      <c r="Q63" s="467"/>
    </row>
    <row r="64" spans="1:17" ht="24" customHeight="1" x14ac:dyDescent="0.25">
      <c r="A64" s="254"/>
      <c r="B64" s="443" t="s">
        <v>154</v>
      </c>
      <c r="C64" s="253">
        <f>H33*-1</f>
        <v>45000</v>
      </c>
      <c r="D64" s="438">
        <f>$J$67</f>
        <v>7300</v>
      </c>
      <c r="E64" s="254">
        <f>C64-D64</f>
        <v>37700</v>
      </c>
      <c r="F64" s="248" t="s">
        <v>146</v>
      </c>
      <c r="G64" s="163"/>
      <c r="H64" s="163" t="s">
        <v>148</v>
      </c>
      <c r="I64" s="163"/>
      <c r="J64" s="434">
        <v>45000</v>
      </c>
      <c r="K64" s="163"/>
      <c r="L64" s="466" t="s">
        <v>205</v>
      </c>
      <c r="M64" s="467"/>
      <c r="N64" s="467"/>
      <c r="O64" s="467"/>
      <c r="P64" s="467"/>
      <c r="Q64" s="467"/>
    </row>
    <row r="65" spans="1:17" ht="12" customHeight="1" x14ac:dyDescent="0.25">
      <c r="A65" s="254"/>
      <c r="B65" s="254"/>
      <c r="C65" s="253">
        <f>E64</f>
        <v>37700</v>
      </c>
      <c r="D65" s="438">
        <f>$J$67</f>
        <v>7300</v>
      </c>
      <c r="E65" s="254">
        <f>C65-D65</f>
        <v>30400</v>
      </c>
      <c r="F65" s="248" t="s">
        <v>206</v>
      </c>
      <c r="G65" s="163"/>
      <c r="H65" s="163" t="s">
        <v>149</v>
      </c>
      <c r="I65" s="163"/>
      <c r="J65" s="434">
        <v>1200</v>
      </c>
      <c r="K65" s="163"/>
      <c r="L65" s="468" t="s">
        <v>43</v>
      </c>
      <c r="M65" s="467">
        <f>SUM(M59:M62)</f>
        <v>79439</v>
      </c>
      <c r="N65" s="467">
        <f>SUM(N59:N62)</f>
        <v>79878</v>
      </c>
      <c r="O65" s="467">
        <f>SUM(O59:O62)</f>
        <v>98017</v>
      </c>
      <c r="P65" s="467">
        <f>SUM(P59:P62)</f>
        <v>71156</v>
      </c>
      <c r="Q65" s="467">
        <f>SUM(Q59:Q62)</f>
        <v>44295</v>
      </c>
    </row>
    <row r="66" spans="1:17" ht="12" customHeight="1" x14ac:dyDescent="0.25">
      <c r="A66" s="254"/>
      <c r="B66" s="254"/>
      <c r="C66" s="253">
        <f>E65</f>
        <v>30400</v>
      </c>
      <c r="D66" s="438">
        <f>$J$67</f>
        <v>7300</v>
      </c>
      <c r="E66" s="254">
        <f>C66-D66</f>
        <v>23100</v>
      </c>
      <c r="F66" s="248" t="s">
        <v>207</v>
      </c>
      <c r="G66" s="163"/>
      <c r="H66" s="163" t="s">
        <v>150</v>
      </c>
      <c r="I66" s="163"/>
      <c r="J66" s="434">
        <v>6</v>
      </c>
      <c r="K66" s="163"/>
      <c r="L66" s="163"/>
      <c r="M66" s="163"/>
      <c r="N66" s="163"/>
      <c r="O66" s="163"/>
    </row>
    <row r="67" spans="1:17" ht="12" customHeight="1" x14ac:dyDescent="0.25">
      <c r="A67" s="444"/>
      <c r="B67" s="439"/>
      <c r="C67" s="255"/>
      <c r="D67" s="437"/>
      <c r="E67" s="255"/>
      <c r="F67" s="255"/>
      <c r="G67" s="440" t="s">
        <v>151</v>
      </c>
      <c r="H67" s="230"/>
      <c r="I67" s="230"/>
      <c r="J67" s="441">
        <f>(J64-J65)/J66</f>
        <v>7300</v>
      </c>
      <c r="K67" s="163"/>
      <c r="L67" s="163"/>
      <c r="M67" s="163"/>
      <c r="N67" s="163"/>
      <c r="O67" s="163"/>
    </row>
    <row r="69" spans="1:17" ht="20.100000000000001" customHeight="1" x14ac:dyDescent="0.3">
      <c r="B69" s="325"/>
      <c r="C69" s="325"/>
      <c r="D69" s="325"/>
      <c r="E69" s="325"/>
      <c r="F69" s="325"/>
    </row>
    <row r="70" spans="1:17" ht="20.100000000000001" customHeight="1" x14ac:dyDescent="0.3">
      <c r="B70" s="325"/>
      <c r="C70" s="325"/>
      <c r="D70" s="325"/>
      <c r="E70" s="325"/>
      <c r="F70" s="325"/>
    </row>
    <row r="71" spans="1:17" ht="20.100000000000001" customHeight="1" x14ac:dyDescent="0.3">
      <c r="B71" s="325"/>
      <c r="C71" s="325"/>
      <c r="D71" s="325"/>
      <c r="E71" s="325"/>
      <c r="F71" s="325"/>
    </row>
  </sheetData>
  <mergeCells count="1">
    <mergeCell ref="D43:D44"/>
  </mergeCells>
  <pageMargins left="0.70000004768371582" right="0.70000004768371582" top="0.75" bottom="0.75" header="0.30000001192092896" footer="0.30000001192092896"/>
  <pageSetup paperSize="0" orientation="landscape" useFirstPageNumber="1" horizontalDpi="0" verticalDpi="0" copies="0"/>
  <headerFooter alignWithMargins="0">
    <oddHeader>&amp;L&amp;18Business Planning: Financial Projections Template_x000D_&amp;10Balance Sheet and Cash Flows</oddHeader>
    <oddFooter>&amp;LFinancial Projections Template_x000D_La Piana Consulting © 2012</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election activeCell="A29" sqref="A29"/>
    </sheetView>
  </sheetViews>
  <sheetFormatPr defaultColWidth="12" defaultRowHeight="20.100000000000001" customHeight="1" x14ac:dyDescent="0.25"/>
  <cols>
    <col min="1" max="1" width="3.44140625" style="1" customWidth="1"/>
    <col min="2" max="2" width="29.109375" style="1" customWidth="1"/>
    <col min="3" max="3" width="14.88671875" style="1" customWidth="1"/>
    <col min="4" max="4" width="12" style="1" customWidth="1"/>
    <col min="5" max="7" width="14" style="1" customWidth="1"/>
    <col min="8" max="8" width="18.44140625" style="1" customWidth="1"/>
    <col min="9" max="9" width="29.109375" style="1" customWidth="1"/>
    <col min="10" max="10" width="8.88671875" style="1" customWidth="1"/>
    <col min="11" max="16384" width="12" style="1"/>
  </cols>
  <sheetData>
    <row r="1" spans="1:10" ht="12" customHeight="1" x14ac:dyDescent="0.25">
      <c r="A1" s="2"/>
      <c r="B1" s="2"/>
      <c r="C1" s="312">
        <f>Launch</f>
        <v>1</v>
      </c>
      <c r="D1" s="313">
        <f>C1+1</f>
        <v>2</v>
      </c>
      <c r="E1" s="313">
        <f>D1+1</f>
        <v>3</v>
      </c>
      <c r="F1" s="313">
        <f>E1+1</f>
        <v>4</v>
      </c>
      <c r="G1" s="313">
        <f>F1+1</f>
        <v>5</v>
      </c>
      <c r="H1" s="2"/>
      <c r="I1" s="2"/>
      <c r="J1" s="2"/>
    </row>
    <row r="2" spans="1:10" ht="12" customHeight="1" x14ac:dyDescent="0.25">
      <c r="A2" s="2"/>
      <c r="B2" s="2"/>
      <c r="C2" s="226" t="s">
        <v>98</v>
      </c>
      <c r="D2" s="226" t="s">
        <v>98</v>
      </c>
      <c r="E2" s="226" t="s">
        <v>98</v>
      </c>
      <c r="F2" s="226" t="s">
        <v>98</v>
      </c>
      <c r="G2" s="226" t="s">
        <v>98</v>
      </c>
      <c r="H2" s="2"/>
      <c r="I2" s="2"/>
      <c r="J2" s="2"/>
    </row>
    <row r="3" spans="1:10" ht="15" customHeight="1" x14ac:dyDescent="0.3">
      <c r="A3" s="222" t="s">
        <v>155</v>
      </c>
      <c r="B3" s="2"/>
      <c r="C3" s="115"/>
      <c r="D3" s="115"/>
      <c r="E3" s="115"/>
      <c r="F3" s="115"/>
      <c r="G3" s="115"/>
      <c r="H3" s="2"/>
      <c r="I3" s="2"/>
      <c r="J3" s="2"/>
    </row>
    <row r="4" spans="1:10" ht="15" customHeight="1" x14ac:dyDescent="0.3">
      <c r="A4" s="222"/>
      <c r="B4" s="2" t="s">
        <v>156</v>
      </c>
      <c r="C4" s="163">
        <f>'Revenue &amp; Program Projections'!C35</f>
        <v>10</v>
      </c>
      <c r="D4" s="163">
        <f>'Revenue &amp; Program Projections'!D35</f>
        <v>20</v>
      </c>
      <c r="E4" s="163">
        <f>'Revenue &amp; Program Projections'!E35</f>
        <v>30</v>
      </c>
      <c r="F4" s="163">
        <f>'Revenue &amp; Program Projections'!F35</f>
        <v>40</v>
      </c>
      <c r="G4" s="163">
        <f>'Revenue &amp; Program Projections'!G35</f>
        <v>50</v>
      </c>
      <c r="H4" s="2"/>
      <c r="I4" s="2"/>
      <c r="J4" s="2"/>
    </row>
    <row r="5" spans="1:10" ht="12" customHeight="1" x14ac:dyDescent="0.25">
      <c r="A5" s="2"/>
      <c r="B5" s="2" t="str">
        <f>'Revenue &amp; Program Projections'!B34</f>
        <v>Number of Children Served</v>
      </c>
      <c r="C5" s="163">
        <f>'Revenue &amp; Program Projections'!C34</f>
        <v>2000</v>
      </c>
      <c r="D5" s="163">
        <f>'Revenue &amp; Program Projections'!D34</f>
        <v>4000</v>
      </c>
      <c r="E5" s="163">
        <f>'Revenue &amp; Program Projections'!E34</f>
        <v>6000</v>
      </c>
      <c r="F5" s="163">
        <f>'Revenue &amp; Program Projections'!F34</f>
        <v>8000</v>
      </c>
      <c r="G5" s="163">
        <f>'Revenue &amp; Program Projections'!G34</f>
        <v>8000</v>
      </c>
      <c r="H5" s="2"/>
      <c r="I5" s="2"/>
      <c r="J5" s="2"/>
    </row>
    <row r="6" spans="1:10" ht="12" customHeight="1" x14ac:dyDescent="0.25">
      <c r="A6" s="2"/>
      <c r="B6" s="2"/>
      <c r="C6" s="227"/>
      <c r="D6" s="227"/>
      <c r="E6" s="227"/>
      <c r="F6" s="227"/>
      <c r="G6" s="227"/>
      <c r="H6" s="2"/>
      <c r="I6" s="2"/>
      <c r="J6" s="2"/>
    </row>
    <row r="7" spans="1:10" ht="15" customHeight="1" x14ac:dyDescent="0.3">
      <c r="A7" s="222" t="s">
        <v>157</v>
      </c>
      <c r="B7" s="2"/>
      <c r="C7" s="163"/>
      <c r="D7" s="163"/>
      <c r="E7" s="256"/>
      <c r="F7" s="256"/>
      <c r="G7" s="256"/>
      <c r="H7" s="222"/>
      <c r="I7" s="2"/>
      <c r="J7" s="2"/>
    </row>
    <row r="8" spans="1:10" ht="12" customHeight="1" x14ac:dyDescent="0.25">
      <c r="A8" s="225" t="s">
        <v>100</v>
      </c>
      <c r="B8" s="14"/>
      <c r="C8" s="241"/>
      <c r="D8" s="241"/>
      <c r="E8" s="241"/>
      <c r="F8" s="241"/>
      <c r="G8" s="241"/>
      <c r="H8" s="225"/>
      <c r="I8" s="14"/>
      <c r="J8" s="2"/>
    </row>
    <row r="9" spans="1:10" ht="12" customHeight="1" x14ac:dyDescent="0.25">
      <c r="A9" s="14" t="s">
        <v>101</v>
      </c>
      <c r="B9" s="2"/>
      <c r="C9" s="163"/>
      <c r="D9" s="163"/>
      <c r="E9" s="163"/>
      <c r="F9" s="163"/>
      <c r="G9" s="163"/>
      <c r="H9" s="14"/>
      <c r="I9" s="2"/>
      <c r="J9" s="2"/>
    </row>
    <row r="10" spans="1:10" ht="12" customHeight="1" x14ac:dyDescent="0.25">
      <c r="A10" s="2"/>
      <c r="B10" s="227" t="str">
        <f>'Revenue &amp; Program Projections'!B26</f>
        <v>School Revenues</v>
      </c>
      <c r="C10" s="320">
        <f>'Revenue &amp; Program Projections'!C26</f>
        <v>200000</v>
      </c>
      <c r="D10" s="320">
        <f>'Revenue &amp; Program Projections'!D26</f>
        <v>400000</v>
      </c>
      <c r="E10" s="320">
        <f>'Revenue &amp; Program Projections'!E26</f>
        <v>600000</v>
      </c>
      <c r="F10" s="320">
        <f>'Revenue &amp; Program Projections'!F26</f>
        <v>800000</v>
      </c>
      <c r="G10" s="320">
        <f>'Revenue &amp; Program Projections'!G26</f>
        <v>800000</v>
      </c>
      <c r="H10" s="2"/>
      <c r="I10" s="227"/>
      <c r="J10" s="2"/>
    </row>
    <row r="11" spans="1:10" ht="12" customHeight="1" x14ac:dyDescent="0.25">
      <c r="A11" s="2"/>
      <c r="B11" s="227" t="str">
        <f>'Revenue &amp; Program Projections'!B27</f>
        <v>Foundation Support</v>
      </c>
      <c r="C11" s="320">
        <f>'Revenue &amp; Program Projections'!C27</f>
        <v>0</v>
      </c>
      <c r="D11" s="320">
        <f>'Revenue &amp; Program Projections'!D27</f>
        <v>0</v>
      </c>
      <c r="E11" s="320">
        <f>'Revenue &amp; Program Projections'!E27</f>
        <v>0</v>
      </c>
      <c r="F11" s="320">
        <f>'Revenue &amp; Program Projections'!F27</f>
        <v>8775.9072500000002</v>
      </c>
      <c r="G11" s="320">
        <f>'Revenue &amp; Program Projections'!G27</f>
        <v>8997.1844675000011</v>
      </c>
      <c r="H11" s="2"/>
      <c r="I11" s="227"/>
      <c r="J11" s="2"/>
    </row>
    <row r="12" spans="1:10" ht="12" customHeight="1" x14ac:dyDescent="0.25">
      <c r="A12" s="2"/>
      <c r="B12" s="227" t="str">
        <f>'Revenue &amp; Program Projections'!B28</f>
        <v>Individual Support</v>
      </c>
      <c r="C12" s="320">
        <f>'Revenue &amp; Program Projections'!C28</f>
        <v>20375</v>
      </c>
      <c r="D12" s="320">
        <f>'Revenue &amp; Program Projections'!D28</f>
        <v>20881.25</v>
      </c>
      <c r="E12" s="320">
        <f>'Revenue &amp; Program Projections'!E28</f>
        <v>21402.6875</v>
      </c>
      <c r="F12" s="320">
        <f>'Revenue &amp; Program Projections'!F28</f>
        <v>21939.768125000002</v>
      </c>
      <c r="G12" s="320">
        <f>'Revenue &amp; Program Projections'!G28</f>
        <v>22492.96116875</v>
      </c>
      <c r="H12" s="2"/>
      <c r="I12" s="227"/>
      <c r="J12" s="2"/>
    </row>
    <row r="13" spans="1:10" ht="12" customHeight="1" x14ac:dyDescent="0.25">
      <c r="A13" s="2"/>
      <c r="B13" s="227" t="str">
        <f>'Revenue &amp; Program Projections'!B29</f>
        <v>Driver 5</v>
      </c>
      <c r="C13" s="321">
        <f>'Revenue &amp; Program Projections'!C29</f>
        <v>0</v>
      </c>
      <c r="D13" s="321">
        <f>'Revenue &amp; Program Projections'!D29</f>
        <v>0</v>
      </c>
      <c r="E13" s="321">
        <f>'Revenue &amp; Program Projections'!E29</f>
        <v>0</v>
      </c>
      <c r="F13" s="321">
        <f>'Revenue &amp; Program Projections'!F29</f>
        <v>0</v>
      </c>
      <c r="G13" s="321">
        <f>'Revenue &amp; Program Projections'!G29</f>
        <v>0</v>
      </c>
      <c r="H13" s="2"/>
      <c r="I13" s="227"/>
      <c r="J13" s="2"/>
    </row>
    <row r="14" spans="1:10" ht="12" customHeight="1" x14ac:dyDescent="0.25">
      <c r="A14" s="2"/>
      <c r="B14" s="228" t="s">
        <v>89</v>
      </c>
      <c r="C14" s="322">
        <f>SUM(C10:C13)</f>
        <v>220375</v>
      </c>
      <c r="D14" s="322">
        <f>SUM(D10:D13)</f>
        <v>420881.25</v>
      </c>
      <c r="E14" s="322">
        <f>SUM(E10:E13)</f>
        <v>621402.6875</v>
      </c>
      <c r="F14" s="322">
        <f>SUM(F10:F13)</f>
        <v>830715.67537500011</v>
      </c>
      <c r="G14" s="322">
        <f>SUM(G10:G13)</f>
        <v>831490.14563624992</v>
      </c>
      <c r="H14" s="2"/>
      <c r="I14" s="228"/>
      <c r="J14" s="2"/>
    </row>
    <row r="15" spans="1:10" ht="12" customHeight="1" x14ac:dyDescent="0.25">
      <c r="A15" s="2"/>
      <c r="B15" s="2"/>
      <c r="C15" s="163"/>
      <c r="D15" s="163"/>
      <c r="E15" s="163"/>
      <c r="F15" s="163"/>
      <c r="G15" s="163"/>
      <c r="H15" s="2"/>
      <c r="I15" s="2"/>
      <c r="J15" s="2"/>
    </row>
    <row r="16" spans="1:10" ht="12" customHeight="1" x14ac:dyDescent="0.25">
      <c r="A16" s="14" t="s">
        <v>104</v>
      </c>
      <c r="B16" s="2"/>
      <c r="C16" s="163"/>
      <c r="D16" s="163"/>
      <c r="E16" s="163"/>
      <c r="F16" s="163"/>
      <c r="G16" s="163"/>
      <c r="H16" s="2"/>
      <c r="I16" s="2"/>
      <c r="J16" s="2"/>
    </row>
    <row r="17" spans="1:10" ht="12" customHeight="1" x14ac:dyDescent="0.25">
      <c r="A17" s="2"/>
      <c r="B17" s="94" t="str">
        <f>'Expense Projections'!B7</f>
        <v>Salary and Benefits</v>
      </c>
      <c r="C17" s="163">
        <f>'Expense Projections'!E7</f>
        <v>337500</v>
      </c>
      <c r="D17" s="163">
        <f>'Expense Projections'!F7</f>
        <v>347625</v>
      </c>
      <c r="E17" s="163">
        <f>'Expense Projections'!G7</f>
        <v>358053.75</v>
      </c>
      <c r="F17" s="163">
        <f>'Expense Projections'!H7</f>
        <v>368795.36249999999</v>
      </c>
      <c r="G17" s="163">
        <f>'Expense Projections'!I7</f>
        <v>379859.223375</v>
      </c>
      <c r="H17" s="229"/>
      <c r="I17" s="94"/>
      <c r="J17" s="229"/>
    </row>
    <row r="18" spans="1:10" ht="12" customHeight="1" x14ac:dyDescent="0.25">
      <c r="A18" s="2"/>
      <c r="B18" s="94" t="str">
        <f>'Expense Projections'!B8</f>
        <v>Non-Personnel Costs</v>
      </c>
      <c r="C18" s="163">
        <f>'Expense Projections'!E8</f>
        <v>70000</v>
      </c>
      <c r="D18" s="163">
        <f>'Expense Projections'!F8</f>
        <v>70000</v>
      </c>
      <c r="E18" s="163">
        <f>'Expense Projections'!G8</f>
        <v>70000</v>
      </c>
      <c r="F18" s="163">
        <f>'Expense Projections'!H8</f>
        <v>70000</v>
      </c>
      <c r="G18" s="163">
        <f>'Expense Projections'!I8</f>
        <v>70000</v>
      </c>
      <c r="H18" s="2"/>
      <c r="I18" s="94"/>
      <c r="J18" s="2"/>
    </row>
    <row r="19" spans="1:10" ht="12" customHeight="1" x14ac:dyDescent="0.25">
      <c r="A19" s="2"/>
      <c r="B19" s="94" t="str">
        <f>'Expense Projections'!B9</f>
        <v>One-time Costs</v>
      </c>
      <c r="C19" s="230">
        <f>'Expense Projections'!E9</f>
        <v>0</v>
      </c>
      <c r="D19" s="230">
        <f>'Expense Projections'!F9</f>
        <v>0</v>
      </c>
      <c r="E19" s="230">
        <f>'Expense Projections'!G9</f>
        <v>0</v>
      </c>
      <c r="F19" s="230">
        <f>'Expense Projections'!H9</f>
        <v>0</v>
      </c>
      <c r="G19" s="230">
        <f>'Expense Projections'!I9</f>
        <v>0</v>
      </c>
      <c r="H19" s="2"/>
      <c r="I19" s="94"/>
      <c r="J19" s="2"/>
    </row>
    <row r="20" spans="1:10" ht="17.25" customHeight="1" x14ac:dyDescent="0.25">
      <c r="A20" s="2"/>
      <c r="B20" s="2" t="s">
        <v>49</v>
      </c>
      <c r="C20" s="231">
        <f>SUM(C17:C19)</f>
        <v>407500</v>
      </c>
      <c r="D20" s="231">
        <f>SUM(D17:D19)</f>
        <v>417625</v>
      </c>
      <c r="E20" s="231">
        <f>SUM(E17:E19)</f>
        <v>428053.75</v>
      </c>
      <c r="F20" s="231">
        <f>SUM(F17:F19)</f>
        <v>438795.36249999999</v>
      </c>
      <c r="G20" s="231">
        <f>SUM(G17:G19)</f>
        <v>449859.223375</v>
      </c>
      <c r="H20" s="2"/>
      <c r="I20" s="2"/>
      <c r="J20" s="2"/>
    </row>
    <row r="21" spans="1:10" ht="17.25" customHeight="1" x14ac:dyDescent="0.25">
      <c r="A21" s="2"/>
      <c r="B21" s="2"/>
      <c r="C21" s="230"/>
      <c r="D21" s="230"/>
      <c r="E21" s="230"/>
      <c r="F21" s="230"/>
      <c r="G21" s="230"/>
      <c r="H21" s="2"/>
      <c r="I21" s="2"/>
      <c r="J21" s="2"/>
    </row>
    <row r="22" spans="1:10" ht="12.9" customHeight="1" thickBot="1" x14ac:dyDescent="0.3">
      <c r="A22" s="14" t="s">
        <v>106</v>
      </c>
      <c r="B22" s="2"/>
      <c r="C22" s="232">
        <f>C14-C20</f>
        <v>-187125</v>
      </c>
      <c r="D22" s="232">
        <f>D14-D20</f>
        <v>3256.25</v>
      </c>
      <c r="E22" s="232">
        <f>E14-E20</f>
        <v>193348.9375</v>
      </c>
      <c r="F22" s="232">
        <f>F14-F20</f>
        <v>391920.31287500012</v>
      </c>
      <c r="G22" s="232">
        <f>G14-G20</f>
        <v>381630.92226124991</v>
      </c>
      <c r="H22" s="2"/>
      <c r="I22" s="2"/>
      <c r="J22" s="2"/>
    </row>
    <row r="23" spans="1:10" ht="13.2" x14ac:dyDescent="0.25">
      <c r="A23" s="2"/>
      <c r="B23" s="2"/>
      <c r="C23" s="82"/>
      <c r="D23" s="82"/>
      <c r="E23" s="82"/>
      <c r="F23" s="82"/>
      <c r="G23" s="82"/>
      <c r="H23" s="2"/>
      <c r="I23" s="2"/>
      <c r="J23" s="2"/>
    </row>
    <row r="24" spans="1:10" ht="15" customHeight="1" x14ac:dyDescent="0.3">
      <c r="A24" s="222" t="s">
        <v>158</v>
      </c>
      <c r="B24" s="2"/>
      <c r="C24" s="2"/>
      <c r="D24" s="2"/>
      <c r="E24" s="2"/>
      <c r="F24" s="2"/>
      <c r="G24" s="2"/>
      <c r="H24" s="2"/>
      <c r="I24" s="2"/>
      <c r="J24" s="2"/>
    </row>
    <row r="25" spans="1:10" ht="12" customHeight="1" x14ac:dyDescent="0.25">
      <c r="A25" s="2"/>
      <c r="B25" s="2" t="s">
        <v>159</v>
      </c>
      <c r="C25" s="163">
        <f>'Sample Balance Sheet-Cash Flows'!F36</f>
        <v>-226439</v>
      </c>
      <c r="D25" s="163">
        <f>'Sample Balance Sheet-Cash Flows'!G36</f>
        <v>1792.25</v>
      </c>
      <c r="E25" s="163">
        <f>'Sample Balance Sheet-Cash Flows'!H36</f>
        <v>167709.9375</v>
      </c>
      <c r="F25" s="163">
        <f>'Sample Balance Sheet-Cash Flows'!I36</f>
        <v>411281.31287500012</v>
      </c>
      <c r="G25" s="163">
        <f>'Sample Balance Sheet-Cash Flows'!J36</f>
        <v>400991.92226124991</v>
      </c>
      <c r="H25" s="2"/>
      <c r="I25" s="2"/>
      <c r="J25" s="2"/>
    </row>
    <row r="26" spans="1:10" ht="12" customHeight="1" x14ac:dyDescent="0.25">
      <c r="A26" s="2"/>
      <c r="B26" s="2" t="s">
        <v>160</v>
      </c>
      <c r="C26" s="163">
        <f>'Sample Balance Sheet-Cash Flows'!F37</f>
        <v>200000</v>
      </c>
      <c r="D26" s="163">
        <f>'Sample Balance Sheet-Cash Flows'!G37</f>
        <v>-26439</v>
      </c>
      <c r="E26" s="163">
        <f>'Sample Balance Sheet-Cash Flows'!H37</f>
        <v>-24646.75</v>
      </c>
      <c r="F26" s="163">
        <f>'Sample Balance Sheet-Cash Flows'!I37</f>
        <v>143063.1875</v>
      </c>
      <c r="G26" s="163">
        <f>'Sample Balance Sheet-Cash Flows'!J37</f>
        <v>554344.50037500006</v>
      </c>
      <c r="H26" s="2"/>
      <c r="I26" s="2"/>
      <c r="J26" s="2"/>
    </row>
    <row r="27" spans="1:10" ht="12" customHeight="1" x14ac:dyDescent="0.25">
      <c r="A27" s="2"/>
      <c r="B27" s="2" t="s">
        <v>161</v>
      </c>
      <c r="C27" s="163">
        <f>'Sample Balance Sheet-Cash Flows'!F38</f>
        <v>-26439</v>
      </c>
      <c r="D27" s="163">
        <f>'Sample Balance Sheet-Cash Flows'!G38</f>
        <v>-24646.75</v>
      </c>
      <c r="E27" s="163">
        <f>'Sample Balance Sheet-Cash Flows'!H38</f>
        <v>143063.1875</v>
      </c>
      <c r="F27" s="163">
        <f>'Sample Balance Sheet-Cash Flows'!I38</f>
        <v>554344.50037500006</v>
      </c>
      <c r="G27" s="163">
        <f>'Sample Balance Sheet-Cash Flows'!J38</f>
        <v>955336.42263625003</v>
      </c>
      <c r="H27" s="2"/>
      <c r="I27" s="2"/>
      <c r="J27" s="2"/>
    </row>
    <row r="28" spans="1:10" ht="12" customHeight="1" x14ac:dyDescent="0.25">
      <c r="A28" s="2"/>
      <c r="B28" s="2"/>
      <c r="C28" s="163"/>
      <c r="D28" s="163"/>
      <c r="E28" s="163"/>
      <c r="F28" s="163"/>
      <c r="G28" s="163"/>
      <c r="H28" s="2"/>
      <c r="I28" s="2"/>
      <c r="J28" s="2"/>
    </row>
    <row r="29" spans="1:10" ht="15" customHeight="1" x14ac:dyDescent="0.3">
      <c r="A29" s="222" t="s">
        <v>162</v>
      </c>
      <c r="B29" s="2"/>
      <c r="C29" s="163"/>
      <c r="D29" s="163"/>
      <c r="E29" s="163"/>
      <c r="F29" s="163"/>
      <c r="G29" s="163"/>
      <c r="H29" s="2"/>
      <c r="I29" s="2"/>
      <c r="J29" s="2"/>
    </row>
    <row r="30" spans="1:10" ht="12" customHeight="1" x14ac:dyDescent="0.25">
      <c r="A30" s="2"/>
      <c r="B30" s="2" t="s">
        <v>163</v>
      </c>
      <c r="C30" s="234">
        <f>'Sample Balance Sheet-Cash Flows'!F7</f>
        <v>-0.7785717791411042</v>
      </c>
      <c r="D30" s="234">
        <f>'Sample Balance Sheet-Cash Flows'!G7</f>
        <v>-0.70819754564501636</v>
      </c>
      <c r="E30" s="234">
        <f>'Sample Balance Sheet-Cash Flows'!H7</f>
        <v>4.0106137371766977</v>
      </c>
      <c r="F30" s="234">
        <f>'Sample Balance Sheet-Cash Flows'!I7</f>
        <v>15.159991588334075</v>
      </c>
      <c r="G30" s="234">
        <f>'Sample Balance Sheet-Cash Flows'!J7</f>
        <v>25.483610151699938</v>
      </c>
      <c r="H30" s="2"/>
      <c r="I30" s="2"/>
      <c r="J30" s="2"/>
    </row>
    <row r="31" spans="1:10" ht="12" customHeight="1" x14ac:dyDescent="0.25">
      <c r="A31" s="2"/>
      <c r="B31" s="2"/>
      <c r="C31" s="2"/>
      <c r="D31" s="2"/>
      <c r="E31" s="2"/>
      <c r="F31" s="2"/>
      <c r="G31" s="2"/>
      <c r="H31" s="2"/>
      <c r="I31" s="2"/>
      <c r="J31" s="2"/>
    </row>
    <row r="32" spans="1:10" ht="12" customHeight="1" x14ac:dyDescent="0.25">
      <c r="A32" s="2"/>
      <c r="B32" s="2"/>
      <c r="C32" s="2"/>
      <c r="D32" s="2"/>
      <c r="E32" s="2"/>
      <c r="F32" s="2"/>
      <c r="G32" s="2"/>
      <c r="H32" s="2"/>
      <c r="I32" s="2"/>
      <c r="J32" s="2"/>
    </row>
    <row r="33" spans="1:10" ht="12" customHeight="1" x14ac:dyDescent="0.25">
      <c r="A33" s="2"/>
      <c r="B33" s="2"/>
      <c r="C33" s="2"/>
      <c r="D33" s="2"/>
      <c r="E33" s="2"/>
      <c r="F33" s="2"/>
      <c r="G33" s="2"/>
      <c r="H33" s="2"/>
      <c r="I33" s="2"/>
      <c r="J33" s="2"/>
    </row>
    <row r="34" spans="1:10" ht="12" customHeight="1" x14ac:dyDescent="0.25">
      <c r="A34" s="2"/>
      <c r="B34" s="2"/>
      <c r="C34" s="2"/>
      <c r="D34" s="2"/>
      <c r="E34" s="2"/>
      <c r="F34" s="2"/>
      <c r="G34" s="2"/>
      <c r="H34" s="2"/>
      <c r="I34" s="2"/>
      <c r="J34" s="2"/>
    </row>
    <row r="35" spans="1:10" ht="12" customHeight="1" x14ac:dyDescent="0.25">
      <c r="A35" s="2"/>
      <c r="B35" s="2"/>
      <c r="C35" s="2"/>
      <c r="D35" s="2"/>
      <c r="E35" s="2"/>
      <c r="F35" s="2"/>
      <c r="G35" s="2"/>
      <c r="H35" s="2"/>
      <c r="I35" s="2"/>
      <c r="J35" s="2"/>
    </row>
    <row r="36" spans="1:10" ht="12" customHeight="1" x14ac:dyDescent="0.25">
      <c r="A36" s="2"/>
      <c r="B36" s="2"/>
      <c r="C36" s="2"/>
      <c r="D36" s="2"/>
      <c r="E36" s="2"/>
      <c r="F36" s="2"/>
      <c r="G36" s="2"/>
      <c r="H36" s="2"/>
      <c r="I36" s="2"/>
      <c r="J36" s="2"/>
    </row>
    <row r="37" spans="1:10" ht="12" customHeight="1" x14ac:dyDescent="0.25">
      <c r="A37" s="2"/>
      <c r="B37" s="2"/>
      <c r="C37" s="2"/>
      <c r="D37" s="2"/>
      <c r="E37" s="2"/>
      <c r="F37" s="2"/>
      <c r="G37" s="2"/>
      <c r="H37" s="2"/>
      <c r="I37" s="2"/>
      <c r="J37" s="2"/>
    </row>
    <row r="38" spans="1:10" ht="12" customHeight="1" x14ac:dyDescent="0.25">
      <c r="A38" s="2"/>
      <c r="B38" s="2"/>
      <c r="C38" s="2"/>
      <c r="D38" s="2"/>
      <c r="E38" s="2"/>
      <c r="F38" s="2"/>
      <c r="G38" s="2"/>
      <c r="H38" s="2"/>
      <c r="I38" s="2"/>
      <c r="J38" s="2"/>
    </row>
    <row r="39" spans="1:10" ht="12" customHeight="1" x14ac:dyDescent="0.25">
      <c r="A39" s="2"/>
      <c r="B39" s="2"/>
      <c r="C39" s="2"/>
      <c r="D39" s="2"/>
      <c r="E39" s="2"/>
      <c r="F39" s="2"/>
      <c r="G39" s="2"/>
      <c r="H39" s="2"/>
      <c r="I39" s="2"/>
      <c r="J39" s="2"/>
    </row>
    <row r="40" spans="1:10" ht="12" customHeight="1" x14ac:dyDescent="0.25">
      <c r="A40" s="2"/>
      <c r="B40" s="2"/>
      <c r="C40" s="2"/>
      <c r="D40" s="2"/>
      <c r="E40" s="2"/>
      <c r="F40" s="2"/>
      <c r="G40" s="2"/>
      <c r="H40" s="2"/>
      <c r="I40" s="2"/>
      <c r="J40" s="2"/>
    </row>
  </sheetData>
  <pageMargins left="0.25" right="0.25" top="0.75" bottom="0.75" header="0.30000001192092896" footer="0.30000001192092896"/>
  <pageSetup paperSize="0" orientation="landscape" useFirstPageNumber="1" horizontalDpi="0" verticalDpi="0" copies="0"/>
  <headerFooter alignWithMargins="0">
    <oddHeader>&amp;L&amp;"Trebuchet MS,Bold"&amp;14&amp;K03+000Business Planning: Financial Projections Template_x000D_&amp;"Arial,Bold"&amp;12Projection - Summary</oddHeader>
    <oddFooter>&amp;L&amp;K05+000Financial Projections Template_x000D_La Piana Consulting © 2012_x000D_&amp;K05+000&amp;P of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3"/>
  <sheetViews>
    <sheetView showGridLines="0" workbookViewId="0">
      <selection activeCell="AG58" sqref="AG58"/>
    </sheetView>
  </sheetViews>
  <sheetFormatPr defaultColWidth="12" defaultRowHeight="20.100000000000001" customHeight="1" x14ac:dyDescent="0.25"/>
  <cols>
    <col min="1" max="1" width="1.44140625" style="1" customWidth="1"/>
    <col min="2" max="2" width="27.109375" style="1" customWidth="1"/>
    <col min="3" max="3" width="6.88671875" style="1" customWidth="1"/>
    <col min="4" max="4" width="7.6640625" style="1" customWidth="1"/>
    <col min="5" max="5" width="6.88671875" style="1" customWidth="1"/>
    <col min="6" max="6" width="6.6640625" style="1" customWidth="1"/>
    <col min="7" max="9" width="6.88671875" style="1" customWidth="1"/>
    <col min="10" max="10" width="6.44140625" style="1" customWidth="1"/>
    <col min="11" max="11" width="6.6640625" style="1" customWidth="1"/>
    <col min="12" max="12" width="6.88671875" style="1" customWidth="1"/>
    <col min="13" max="13" width="6.44140625" style="1" customWidth="1"/>
    <col min="14" max="14" width="6.6640625" style="1" customWidth="1"/>
    <col min="15" max="28" width="6.88671875" style="1" customWidth="1"/>
    <col min="29" max="29" width="7.109375" style="1" customWidth="1"/>
    <col min="30" max="32" width="5" style="1" customWidth="1"/>
    <col min="33" max="16384" width="12" style="1"/>
  </cols>
  <sheetData>
    <row r="1" spans="1:32" ht="11.1" customHeight="1" x14ac:dyDescent="0.25">
      <c r="A1" s="257"/>
      <c r="B1" s="257"/>
      <c r="C1" s="257"/>
      <c r="D1" s="258"/>
      <c r="E1" s="257"/>
      <c r="F1" s="257"/>
      <c r="G1" s="257"/>
      <c r="H1" s="257"/>
      <c r="I1" s="257"/>
      <c r="J1" s="257"/>
      <c r="K1" s="257"/>
      <c r="L1" s="257"/>
      <c r="M1" s="257"/>
      <c r="N1" s="257"/>
      <c r="O1" s="259"/>
      <c r="P1" s="257"/>
      <c r="Q1" s="257"/>
      <c r="R1" s="257"/>
      <c r="S1" s="257"/>
      <c r="T1" s="257"/>
      <c r="U1" s="257"/>
      <c r="V1" s="257"/>
      <c r="W1" s="257"/>
      <c r="X1" s="257"/>
      <c r="Y1" s="257"/>
      <c r="Z1" s="257"/>
      <c r="AA1" s="257"/>
      <c r="AB1" s="259"/>
      <c r="AC1" s="259"/>
      <c r="AD1" s="257"/>
      <c r="AE1" s="257"/>
      <c r="AF1" s="257"/>
    </row>
    <row r="2" spans="1:32" ht="12.9" customHeight="1" x14ac:dyDescent="0.25">
      <c r="A2" s="260" t="s">
        <v>164</v>
      </c>
      <c r="B2" s="2"/>
      <c r="C2" s="33"/>
      <c r="D2" s="261">
        <v>41284</v>
      </c>
      <c r="E2" s="262"/>
      <c r="F2" s="263"/>
      <c r="G2" s="257"/>
      <c r="H2" s="257"/>
      <c r="I2" s="257"/>
      <c r="J2" s="257"/>
      <c r="K2" s="257"/>
      <c r="L2" s="257"/>
      <c r="M2" s="257"/>
      <c r="N2" s="257"/>
      <c r="O2" s="259"/>
      <c r="P2" s="257"/>
      <c r="Q2" s="257"/>
      <c r="R2" s="257"/>
      <c r="S2" s="257"/>
      <c r="T2" s="257"/>
      <c r="U2" s="257"/>
      <c r="V2" s="257"/>
      <c r="W2" s="257"/>
      <c r="X2" s="257"/>
      <c r="Y2" s="257"/>
      <c r="Z2" s="257"/>
      <c r="AA2" s="257"/>
      <c r="AB2" s="259"/>
      <c r="AC2" s="259"/>
      <c r="AD2" s="257"/>
      <c r="AE2" s="257"/>
      <c r="AF2" s="257"/>
    </row>
    <row r="3" spans="1:32" ht="9.9" customHeight="1" x14ac:dyDescent="0.25">
      <c r="A3" s="260"/>
      <c r="B3" s="2"/>
      <c r="C3" s="2"/>
      <c r="D3" s="264"/>
      <c r="E3" s="2"/>
      <c r="F3" s="257"/>
      <c r="G3" s="257"/>
      <c r="H3" s="257"/>
      <c r="I3" s="257"/>
      <c r="J3" s="257"/>
      <c r="K3" s="257"/>
      <c r="L3" s="257"/>
      <c r="M3" s="257"/>
      <c r="N3" s="257"/>
      <c r="O3" s="259"/>
      <c r="P3" s="257"/>
      <c r="Q3" s="257"/>
      <c r="R3" s="257"/>
      <c r="S3" s="257"/>
      <c r="T3" s="257"/>
      <c r="U3" s="257"/>
      <c r="V3" s="257"/>
      <c r="W3" s="257"/>
      <c r="X3" s="257"/>
      <c r="Y3" s="257"/>
      <c r="Z3" s="257"/>
      <c r="AA3" s="257"/>
      <c r="AB3" s="259"/>
      <c r="AC3" s="259"/>
      <c r="AD3" s="257"/>
      <c r="AE3" s="257"/>
      <c r="AF3" s="257"/>
    </row>
    <row r="4" spans="1:32" ht="12.9" customHeight="1" x14ac:dyDescent="0.25">
      <c r="A4" s="260" t="s">
        <v>165</v>
      </c>
      <c r="B4" s="2"/>
      <c r="C4" s="33"/>
      <c r="D4" s="265">
        <v>100</v>
      </c>
      <c r="E4" s="266"/>
      <c r="F4" s="267"/>
      <c r="G4" s="257"/>
      <c r="H4" s="257"/>
      <c r="I4" s="257"/>
      <c r="J4" s="257"/>
      <c r="K4" s="257"/>
      <c r="L4" s="257"/>
      <c r="M4" s="257"/>
      <c r="N4" s="257"/>
      <c r="O4" s="259"/>
      <c r="P4" s="257"/>
      <c r="Q4" s="257"/>
      <c r="R4" s="257"/>
      <c r="S4" s="257"/>
      <c r="T4" s="257"/>
      <c r="U4" s="257"/>
      <c r="V4" s="257"/>
      <c r="W4" s="257"/>
      <c r="X4" s="257"/>
      <c r="Y4" s="257"/>
      <c r="Z4" s="257"/>
      <c r="AA4" s="257"/>
      <c r="AB4" s="259"/>
      <c r="AC4" s="259"/>
      <c r="AD4" s="257"/>
      <c r="AE4" s="257"/>
      <c r="AF4" s="257"/>
    </row>
    <row r="5" spans="1:32" ht="9.9" customHeight="1" x14ac:dyDescent="0.25">
      <c r="A5" s="257"/>
      <c r="B5" s="257"/>
      <c r="C5" s="257"/>
      <c r="D5" s="268"/>
      <c r="E5" s="257"/>
      <c r="F5" s="257"/>
      <c r="G5" s="257"/>
      <c r="H5" s="257"/>
      <c r="I5" s="257"/>
      <c r="J5" s="257"/>
      <c r="K5" s="257"/>
      <c r="L5" s="257"/>
      <c r="M5" s="257"/>
      <c r="N5" s="257"/>
      <c r="O5" s="259"/>
      <c r="P5" s="257"/>
      <c r="Q5" s="257"/>
      <c r="R5" s="257"/>
      <c r="S5" s="257"/>
      <c r="T5" s="257"/>
      <c r="U5" s="257"/>
      <c r="V5" s="257"/>
      <c r="W5" s="257"/>
      <c r="X5" s="257"/>
      <c r="Y5" s="257"/>
      <c r="Z5" s="257"/>
      <c r="AA5" s="257"/>
      <c r="AB5" s="259"/>
      <c r="AC5" s="259"/>
      <c r="AD5" s="257"/>
      <c r="AE5" s="257"/>
      <c r="AF5" s="257"/>
    </row>
    <row r="6" spans="1:32" ht="9.9" customHeight="1" x14ac:dyDescent="0.25">
      <c r="A6" s="269"/>
      <c r="B6" s="269" t="s">
        <v>166</v>
      </c>
      <c r="C6" s="270">
        <f>D2</f>
        <v>41284</v>
      </c>
      <c r="D6" s="270">
        <f t="shared" ref="D6:N6" si="0">C6+31</f>
        <v>41315</v>
      </c>
      <c r="E6" s="270">
        <f t="shared" si="0"/>
        <v>41346</v>
      </c>
      <c r="F6" s="270">
        <f t="shared" si="0"/>
        <v>41377</v>
      </c>
      <c r="G6" s="270">
        <f t="shared" si="0"/>
        <v>41408</v>
      </c>
      <c r="H6" s="270">
        <f t="shared" si="0"/>
        <v>41439</v>
      </c>
      <c r="I6" s="270">
        <f t="shared" si="0"/>
        <v>41470</v>
      </c>
      <c r="J6" s="270">
        <f t="shared" si="0"/>
        <v>41501</v>
      </c>
      <c r="K6" s="270">
        <f t="shared" si="0"/>
        <v>41532</v>
      </c>
      <c r="L6" s="270">
        <f t="shared" si="0"/>
        <v>41563</v>
      </c>
      <c r="M6" s="270">
        <f t="shared" si="0"/>
        <v>41594</v>
      </c>
      <c r="N6" s="270">
        <f t="shared" si="0"/>
        <v>41625</v>
      </c>
      <c r="O6" s="271" t="s">
        <v>25</v>
      </c>
      <c r="P6" s="270">
        <f>N6+31</f>
        <v>41656</v>
      </c>
      <c r="Q6" s="270">
        <f t="shared" ref="Q6:AA6" si="1">P6+31</f>
        <v>41687</v>
      </c>
      <c r="R6" s="270">
        <f t="shared" si="1"/>
        <v>41718</v>
      </c>
      <c r="S6" s="270">
        <f t="shared" si="1"/>
        <v>41749</v>
      </c>
      <c r="T6" s="270">
        <f t="shared" si="1"/>
        <v>41780</v>
      </c>
      <c r="U6" s="270">
        <f t="shared" si="1"/>
        <v>41811</v>
      </c>
      <c r="V6" s="270">
        <f t="shared" si="1"/>
        <v>41842</v>
      </c>
      <c r="W6" s="270">
        <f t="shared" si="1"/>
        <v>41873</v>
      </c>
      <c r="X6" s="270">
        <f t="shared" si="1"/>
        <v>41904</v>
      </c>
      <c r="Y6" s="270">
        <f t="shared" si="1"/>
        <v>41935</v>
      </c>
      <c r="Z6" s="270">
        <f t="shared" si="1"/>
        <v>41966</v>
      </c>
      <c r="AA6" s="270">
        <f t="shared" si="1"/>
        <v>41997</v>
      </c>
      <c r="AB6" s="272" t="s">
        <v>26</v>
      </c>
      <c r="AC6" s="272" t="s">
        <v>27</v>
      </c>
      <c r="AD6" s="257"/>
      <c r="AE6" s="257"/>
      <c r="AF6" s="257"/>
    </row>
    <row r="7" spans="1:32" ht="9.9" customHeight="1" x14ac:dyDescent="0.25">
      <c r="A7" s="257"/>
      <c r="B7" s="257"/>
      <c r="C7" s="273"/>
      <c r="D7" s="273"/>
      <c r="E7" s="273"/>
      <c r="F7" s="273"/>
      <c r="G7" s="273"/>
      <c r="H7" s="273"/>
      <c r="I7" s="273"/>
      <c r="J7" s="273"/>
      <c r="K7" s="273"/>
      <c r="L7" s="273"/>
      <c r="M7" s="273"/>
      <c r="N7" s="273"/>
      <c r="O7" s="273" t="s">
        <v>43</v>
      </c>
      <c r="P7" s="273"/>
      <c r="Q7" s="273"/>
      <c r="R7" s="273"/>
      <c r="S7" s="273"/>
      <c r="T7" s="273"/>
      <c r="U7" s="273"/>
      <c r="V7" s="273"/>
      <c r="W7" s="273"/>
      <c r="X7" s="273"/>
      <c r="Y7" s="273"/>
      <c r="Z7" s="273"/>
      <c r="AA7" s="273"/>
      <c r="AB7" s="273" t="s">
        <v>43</v>
      </c>
      <c r="AC7" s="274" t="s">
        <v>43</v>
      </c>
      <c r="AD7" s="257"/>
      <c r="AE7" s="257"/>
      <c r="AF7" s="257"/>
    </row>
    <row r="8" spans="1:32" ht="9.9" customHeight="1" x14ac:dyDescent="0.25">
      <c r="A8" s="275" t="s">
        <v>167</v>
      </c>
      <c r="B8" s="275"/>
      <c r="C8" s="276"/>
      <c r="D8" s="276"/>
      <c r="E8" s="276"/>
      <c r="F8" s="276"/>
      <c r="G8" s="276"/>
      <c r="H8" s="276"/>
      <c r="I8" s="276"/>
      <c r="J8" s="276"/>
      <c r="K8" s="276"/>
      <c r="L8" s="276"/>
      <c r="M8" s="276"/>
      <c r="N8" s="276"/>
      <c r="O8" s="277"/>
      <c r="P8" s="276"/>
      <c r="Q8" s="276"/>
      <c r="R8" s="276"/>
      <c r="S8" s="276"/>
      <c r="T8" s="276"/>
      <c r="U8" s="276"/>
      <c r="V8" s="276"/>
      <c r="W8" s="276"/>
      <c r="X8" s="276"/>
      <c r="Y8" s="276"/>
      <c r="Z8" s="276"/>
      <c r="AA8" s="276"/>
      <c r="AB8" s="277"/>
      <c r="AC8" s="278"/>
      <c r="AD8" s="257"/>
      <c r="AE8" s="257"/>
      <c r="AF8" s="257"/>
    </row>
    <row r="9" spans="1:32" ht="9.9" customHeight="1" x14ac:dyDescent="0.25">
      <c r="A9" s="279"/>
      <c r="B9" s="280" t="str">
        <f>'Revenue &amp; Program Projections'!B26</f>
        <v>School Revenues</v>
      </c>
      <c r="C9" s="281"/>
      <c r="D9" s="281"/>
      <c r="E9" s="281"/>
      <c r="F9" s="281"/>
      <c r="G9" s="281"/>
      <c r="H9" s="281"/>
      <c r="I9" s="281"/>
      <c r="J9" s="281"/>
      <c r="K9" s="281"/>
      <c r="L9" s="281"/>
      <c r="M9" s="281"/>
      <c r="N9" s="281"/>
      <c r="O9" s="282">
        <f t="shared" ref="O9:O16" si="2">SUM(C9:N9)</f>
        <v>0</v>
      </c>
      <c r="P9" s="281"/>
      <c r="Q9" s="281"/>
      <c r="R9" s="281"/>
      <c r="S9" s="281"/>
      <c r="T9" s="281"/>
      <c r="U9" s="281"/>
      <c r="V9" s="281"/>
      <c r="W9" s="281"/>
      <c r="X9" s="281"/>
      <c r="Y9" s="281"/>
      <c r="Z9" s="281"/>
      <c r="AA9" s="281"/>
      <c r="AB9" s="282">
        <f t="shared" ref="AB9:AB16" si="3">SUM(P9:AA9)</f>
        <v>0</v>
      </c>
      <c r="AC9" s="281"/>
      <c r="AD9" s="283"/>
      <c r="AE9" s="284"/>
      <c r="AF9" s="284"/>
    </row>
    <row r="10" spans="1:32" ht="9.9" customHeight="1" x14ac:dyDescent="0.25">
      <c r="A10" s="285"/>
      <c r="B10" s="286" t="s">
        <v>168</v>
      </c>
      <c r="C10" s="281"/>
      <c r="D10" s="281"/>
      <c r="E10" s="281"/>
      <c r="F10" s="281"/>
      <c r="G10" s="281"/>
      <c r="H10" s="281"/>
      <c r="I10" s="281"/>
      <c r="J10" s="281"/>
      <c r="K10" s="281"/>
      <c r="L10" s="281"/>
      <c r="M10" s="281"/>
      <c r="N10" s="281"/>
      <c r="O10" s="287">
        <f t="shared" si="2"/>
        <v>0</v>
      </c>
      <c r="P10" s="281"/>
      <c r="Q10" s="281"/>
      <c r="R10" s="281"/>
      <c r="S10" s="281"/>
      <c r="T10" s="281"/>
      <c r="U10" s="281"/>
      <c r="V10" s="281"/>
      <c r="W10" s="281"/>
      <c r="X10" s="281"/>
      <c r="Y10" s="281"/>
      <c r="Z10" s="281"/>
      <c r="AA10" s="281"/>
      <c r="AB10" s="287">
        <f t="shared" si="3"/>
        <v>0</v>
      </c>
      <c r="AC10" s="281"/>
      <c r="AD10" s="283"/>
      <c r="AE10" s="284"/>
      <c r="AF10" s="284"/>
    </row>
    <row r="11" spans="1:32" ht="9.9" customHeight="1" x14ac:dyDescent="0.25">
      <c r="A11" s="285"/>
      <c r="B11" s="286" t="s">
        <v>169</v>
      </c>
      <c r="C11" s="281"/>
      <c r="D11" s="281"/>
      <c r="E11" s="281"/>
      <c r="F11" s="281"/>
      <c r="G11" s="281"/>
      <c r="H11" s="281"/>
      <c r="I11" s="281"/>
      <c r="J11" s="281"/>
      <c r="K11" s="281"/>
      <c r="L11" s="281"/>
      <c r="M11" s="281"/>
      <c r="N11" s="281"/>
      <c r="O11" s="287">
        <f t="shared" si="2"/>
        <v>0</v>
      </c>
      <c r="P11" s="281"/>
      <c r="Q11" s="281"/>
      <c r="R11" s="281"/>
      <c r="S11" s="281"/>
      <c r="T11" s="281"/>
      <c r="U11" s="281"/>
      <c r="V11" s="281"/>
      <c r="W11" s="281"/>
      <c r="X11" s="281"/>
      <c r="Y11" s="281"/>
      <c r="Z11" s="281"/>
      <c r="AA11" s="281"/>
      <c r="AB11" s="287">
        <f t="shared" si="3"/>
        <v>0</v>
      </c>
      <c r="AC11" s="281"/>
      <c r="AD11" s="283"/>
      <c r="AE11" s="284"/>
      <c r="AF11" s="284"/>
    </row>
    <row r="12" spans="1:32" ht="9.9" customHeight="1" x14ac:dyDescent="0.25">
      <c r="A12" s="285"/>
      <c r="B12" s="286" t="s">
        <v>170</v>
      </c>
      <c r="C12" s="281"/>
      <c r="D12" s="281"/>
      <c r="E12" s="281"/>
      <c r="F12" s="281"/>
      <c r="G12" s="281"/>
      <c r="H12" s="281"/>
      <c r="I12" s="281"/>
      <c r="J12" s="281"/>
      <c r="K12" s="281"/>
      <c r="L12" s="281"/>
      <c r="M12" s="281"/>
      <c r="N12" s="281"/>
      <c r="O12" s="287">
        <f t="shared" si="2"/>
        <v>0</v>
      </c>
      <c r="P12" s="281"/>
      <c r="Q12" s="281"/>
      <c r="R12" s="281"/>
      <c r="S12" s="281"/>
      <c r="T12" s="281"/>
      <c r="U12" s="281"/>
      <c r="V12" s="281"/>
      <c r="W12" s="281"/>
      <c r="X12" s="281"/>
      <c r="Y12" s="281"/>
      <c r="Z12" s="281"/>
      <c r="AA12" s="281"/>
      <c r="AB12" s="287">
        <f t="shared" si="3"/>
        <v>0</v>
      </c>
      <c r="AC12" s="281"/>
      <c r="AD12" s="283"/>
      <c r="AE12" s="284"/>
      <c r="AF12" s="284"/>
    </row>
    <row r="13" spans="1:32" ht="9.9" customHeight="1" x14ac:dyDescent="0.25">
      <c r="A13" s="285"/>
      <c r="B13" s="286" t="s">
        <v>171</v>
      </c>
      <c r="C13" s="281"/>
      <c r="D13" s="281"/>
      <c r="E13" s="281"/>
      <c r="F13" s="281"/>
      <c r="G13" s="281"/>
      <c r="H13" s="281"/>
      <c r="I13" s="281"/>
      <c r="J13" s="281"/>
      <c r="K13" s="281"/>
      <c r="L13" s="281"/>
      <c r="M13" s="281"/>
      <c r="N13" s="281"/>
      <c r="O13" s="287">
        <f t="shared" si="2"/>
        <v>0</v>
      </c>
      <c r="P13" s="281"/>
      <c r="Q13" s="281"/>
      <c r="R13" s="281"/>
      <c r="S13" s="281"/>
      <c r="T13" s="281"/>
      <c r="U13" s="281"/>
      <c r="V13" s="281"/>
      <c r="W13" s="281"/>
      <c r="X13" s="281"/>
      <c r="Y13" s="281"/>
      <c r="Z13" s="281"/>
      <c r="AA13" s="281"/>
      <c r="AB13" s="287">
        <f t="shared" si="3"/>
        <v>0</v>
      </c>
      <c r="AC13" s="281"/>
      <c r="AD13" s="283"/>
      <c r="AE13" s="284"/>
      <c r="AF13" s="284"/>
    </row>
    <row r="14" spans="1:32" ht="9.9" customHeight="1" x14ac:dyDescent="0.25">
      <c r="A14" s="285"/>
      <c r="B14" s="286" t="s">
        <v>172</v>
      </c>
      <c r="C14" s="281"/>
      <c r="D14" s="281"/>
      <c r="E14" s="281"/>
      <c r="F14" s="281"/>
      <c r="G14" s="281"/>
      <c r="H14" s="281"/>
      <c r="I14" s="281"/>
      <c r="J14" s="281"/>
      <c r="K14" s="281"/>
      <c r="L14" s="281"/>
      <c r="M14" s="281"/>
      <c r="N14" s="281"/>
      <c r="O14" s="287">
        <f t="shared" si="2"/>
        <v>0</v>
      </c>
      <c r="P14" s="281"/>
      <c r="Q14" s="281"/>
      <c r="R14" s="281"/>
      <c r="S14" s="281"/>
      <c r="T14" s="281"/>
      <c r="U14" s="281"/>
      <c r="V14" s="281"/>
      <c r="W14" s="281"/>
      <c r="X14" s="281"/>
      <c r="Y14" s="281"/>
      <c r="Z14" s="281"/>
      <c r="AA14" s="281"/>
      <c r="AB14" s="287">
        <f t="shared" si="3"/>
        <v>0</v>
      </c>
      <c r="AC14" s="281"/>
      <c r="AD14" s="283"/>
      <c r="AE14" s="284"/>
      <c r="AF14" s="284"/>
    </row>
    <row r="15" spans="1:32" ht="9.9" customHeight="1" x14ac:dyDescent="0.25">
      <c r="A15" s="285"/>
      <c r="B15" s="286" t="s">
        <v>173</v>
      </c>
      <c r="C15" s="281"/>
      <c r="D15" s="281"/>
      <c r="E15" s="281"/>
      <c r="F15" s="281"/>
      <c r="G15" s="281"/>
      <c r="H15" s="281"/>
      <c r="I15" s="281"/>
      <c r="J15" s="281"/>
      <c r="K15" s="281"/>
      <c r="L15" s="281"/>
      <c r="M15" s="281"/>
      <c r="N15" s="281"/>
      <c r="O15" s="287">
        <f t="shared" si="2"/>
        <v>0</v>
      </c>
      <c r="P15" s="281"/>
      <c r="Q15" s="281"/>
      <c r="R15" s="281"/>
      <c r="S15" s="281"/>
      <c r="T15" s="281"/>
      <c r="U15" s="281"/>
      <c r="V15" s="281"/>
      <c r="W15" s="281"/>
      <c r="X15" s="281"/>
      <c r="Y15" s="281"/>
      <c r="Z15" s="281"/>
      <c r="AA15" s="281"/>
      <c r="AB15" s="287">
        <f t="shared" si="3"/>
        <v>0</v>
      </c>
      <c r="AC15" s="281"/>
      <c r="AD15" s="283"/>
      <c r="AE15" s="284"/>
      <c r="AF15" s="284"/>
    </row>
    <row r="16" spans="1:32" ht="9.9" customHeight="1" x14ac:dyDescent="0.25">
      <c r="A16" s="285"/>
      <c r="B16" s="286" t="s">
        <v>174</v>
      </c>
      <c r="C16" s="281"/>
      <c r="D16" s="281"/>
      <c r="E16" s="281"/>
      <c r="F16" s="281"/>
      <c r="G16" s="281"/>
      <c r="H16" s="281"/>
      <c r="I16" s="281"/>
      <c r="J16" s="281"/>
      <c r="K16" s="281"/>
      <c r="L16" s="281"/>
      <c r="M16" s="281"/>
      <c r="N16" s="281"/>
      <c r="O16" s="288">
        <f t="shared" si="2"/>
        <v>0</v>
      </c>
      <c r="P16" s="281"/>
      <c r="Q16" s="281"/>
      <c r="R16" s="281"/>
      <c r="S16" s="281"/>
      <c r="T16" s="281"/>
      <c r="U16" s="281"/>
      <c r="V16" s="281"/>
      <c r="W16" s="281"/>
      <c r="X16" s="281"/>
      <c r="Y16" s="281"/>
      <c r="Z16" s="281"/>
      <c r="AA16" s="281"/>
      <c r="AB16" s="288">
        <f t="shared" si="3"/>
        <v>0</v>
      </c>
      <c r="AC16" s="281"/>
      <c r="AD16" s="283"/>
      <c r="AE16" s="284"/>
      <c r="AF16" s="284"/>
    </row>
    <row r="17" spans="1:32" ht="9.9" customHeight="1" x14ac:dyDescent="0.25">
      <c r="A17" s="285" t="s">
        <v>175</v>
      </c>
      <c r="B17" s="289"/>
      <c r="C17" s="290"/>
      <c r="D17" s="290"/>
      <c r="E17" s="290"/>
      <c r="F17" s="290"/>
      <c r="G17" s="290"/>
      <c r="H17" s="290"/>
      <c r="I17" s="290"/>
      <c r="J17" s="290"/>
      <c r="K17" s="290"/>
      <c r="L17" s="290"/>
      <c r="M17" s="290"/>
      <c r="N17" s="290"/>
      <c r="O17" s="277"/>
      <c r="P17" s="290"/>
      <c r="Q17" s="290"/>
      <c r="R17" s="290"/>
      <c r="S17" s="290"/>
      <c r="T17" s="290"/>
      <c r="U17" s="290"/>
      <c r="V17" s="290"/>
      <c r="W17" s="290"/>
      <c r="X17" s="290"/>
      <c r="Y17" s="290"/>
      <c r="Z17" s="290"/>
      <c r="AA17" s="290"/>
      <c r="AB17" s="277"/>
      <c r="AC17" s="291"/>
      <c r="AD17" s="284"/>
      <c r="AE17" s="284"/>
      <c r="AF17" s="284"/>
    </row>
    <row r="18" spans="1:32" ht="9.9" customHeight="1" x14ac:dyDescent="0.25">
      <c r="A18" s="285"/>
      <c r="B18" s="286" t="s">
        <v>176</v>
      </c>
      <c r="C18" s="281"/>
      <c r="D18" s="281"/>
      <c r="E18" s="281"/>
      <c r="F18" s="281"/>
      <c r="G18" s="281"/>
      <c r="H18" s="281"/>
      <c r="I18" s="281"/>
      <c r="J18" s="281"/>
      <c r="K18" s="281"/>
      <c r="L18" s="281"/>
      <c r="M18" s="281"/>
      <c r="N18" s="281"/>
      <c r="O18" s="282">
        <f t="shared" ref="O18:O24" si="4">SUM(C18:N18)</f>
        <v>0</v>
      </c>
      <c r="P18" s="281"/>
      <c r="Q18" s="281"/>
      <c r="R18" s="281"/>
      <c r="S18" s="281"/>
      <c r="T18" s="281"/>
      <c r="U18" s="281"/>
      <c r="V18" s="281"/>
      <c r="W18" s="281"/>
      <c r="X18" s="281"/>
      <c r="Y18" s="281"/>
      <c r="Z18" s="281"/>
      <c r="AA18" s="281"/>
      <c r="AB18" s="282">
        <f>SUM(P18:AA18)</f>
        <v>0</v>
      </c>
      <c r="AC18" s="281"/>
      <c r="AD18" s="283"/>
      <c r="AE18" s="284"/>
      <c r="AF18" s="284"/>
    </row>
    <row r="19" spans="1:32" ht="9.9" customHeight="1" x14ac:dyDescent="0.25">
      <c r="A19" s="285"/>
      <c r="B19" s="286" t="s">
        <v>177</v>
      </c>
      <c r="C19" s="281"/>
      <c r="D19" s="281"/>
      <c r="E19" s="281"/>
      <c r="F19" s="281"/>
      <c r="G19" s="281"/>
      <c r="H19" s="281"/>
      <c r="I19" s="281"/>
      <c r="J19" s="281"/>
      <c r="K19" s="281"/>
      <c r="L19" s="281"/>
      <c r="M19" s="281"/>
      <c r="N19" s="281"/>
      <c r="O19" s="287">
        <f t="shared" si="4"/>
        <v>0</v>
      </c>
      <c r="P19" s="281"/>
      <c r="Q19" s="281"/>
      <c r="R19" s="281"/>
      <c r="S19" s="281"/>
      <c r="T19" s="281"/>
      <c r="U19" s="281"/>
      <c r="V19" s="281"/>
      <c r="W19" s="281"/>
      <c r="X19" s="281"/>
      <c r="Y19" s="281"/>
      <c r="Z19" s="281"/>
      <c r="AA19" s="281"/>
      <c r="AB19" s="287">
        <f>SUM(P19:AA19)</f>
        <v>0</v>
      </c>
      <c r="AC19" s="281"/>
      <c r="AD19" s="283"/>
      <c r="AE19" s="284"/>
      <c r="AF19" s="284"/>
    </row>
    <row r="20" spans="1:32" ht="9.9" customHeight="1" x14ac:dyDescent="0.25">
      <c r="A20" s="285"/>
      <c r="B20" s="286" t="s">
        <v>178</v>
      </c>
      <c r="C20" s="281"/>
      <c r="D20" s="281"/>
      <c r="E20" s="281"/>
      <c r="F20" s="281"/>
      <c r="G20" s="281"/>
      <c r="H20" s="281"/>
      <c r="I20" s="281"/>
      <c r="J20" s="281"/>
      <c r="K20" s="281"/>
      <c r="L20" s="281"/>
      <c r="M20" s="281"/>
      <c r="N20" s="281"/>
      <c r="O20" s="287">
        <f t="shared" si="4"/>
        <v>0</v>
      </c>
      <c r="P20" s="281"/>
      <c r="Q20" s="281"/>
      <c r="R20" s="281"/>
      <c r="S20" s="281"/>
      <c r="T20" s="281"/>
      <c r="U20" s="281"/>
      <c r="V20" s="281"/>
      <c r="W20" s="281"/>
      <c r="X20" s="281"/>
      <c r="Y20" s="281"/>
      <c r="Z20" s="281"/>
      <c r="AA20" s="281"/>
      <c r="AB20" s="287">
        <f>SUM(P20:AA20)</f>
        <v>0</v>
      </c>
      <c r="AC20" s="281"/>
      <c r="AD20" s="283"/>
      <c r="AE20" s="284"/>
      <c r="AF20" s="284"/>
    </row>
    <row r="21" spans="1:32" ht="9.9" customHeight="1" x14ac:dyDescent="0.25">
      <c r="A21" s="285"/>
      <c r="B21" s="286" t="s">
        <v>179</v>
      </c>
      <c r="C21" s="281"/>
      <c r="D21" s="281"/>
      <c r="E21" s="281"/>
      <c r="F21" s="281"/>
      <c r="G21" s="281"/>
      <c r="H21" s="281"/>
      <c r="I21" s="281"/>
      <c r="J21" s="281"/>
      <c r="K21" s="281"/>
      <c r="L21" s="281"/>
      <c r="M21" s="281"/>
      <c r="N21" s="281"/>
      <c r="O21" s="287">
        <f t="shared" si="4"/>
        <v>0</v>
      </c>
      <c r="P21" s="281"/>
      <c r="Q21" s="281"/>
      <c r="R21" s="281"/>
      <c r="S21" s="281"/>
      <c r="T21" s="281"/>
      <c r="U21" s="281"/>
      <c r="V21" s="281"/>
      <c r="W21" s="281"/>
      <c r="X21" s="281"/>
      <c r="Y21" s="281"/>
      <c r="Z21" s="281"/>
      <c r="AA21" s="281"/>
      <c r="AB21" s="287">
        <f>SUM(P21:AA21)</f>
        <v>0</v>
      </c>
      <c r="AC21" s="281"/>
      <c r="AD21" s="283"/>
      <c r="AE21" s="284"/>
      <c r="AF21" s="284"/>
    </row>
    <row r="22" spans="1:32" ht="9.9" customHeight="1" x14ac:dyDescent="0.25">
      <c r="A22" s="285"/>
      <c r="B22" s="286" t="s">
        <v>180</v>
      </c>
      <c r="C22" s="281"/>
      <c r="D22" s="281"/>
      <c r="E22" s="281"/>
      <c r="F22" s="281"/>
      <c r="G22" s="281"/>
      <c r="H22" s="281"/>
      <c r="I22" s="281"/>
      <c r="J22" s="281"/>
      <c r="K22" s="281"/>
      <c r="L22" s="281"/>
      <c r="M22" s="281"/>
      <c r="N22" s="281"/>
      <c r="O22" s="288">
        <f t="shared" si="4"/>
        <v>0</v>
      </c>
      <c r="P22" s="281"/>
      <c r="Q22" s="281"/>
      <c r="R22" s="281"/>
      <c r="S22" s="281"/>
      <c r="T22" s="281"/>
      <c r="U22" s="281"/>
      <c r="V22" s="281"/>
      <c r="W22" s="281"/>
      <c r="X22" s="281"/>
      <c r="Y22" s="281"/>
      <c r="Z22" s="281"/>
      <c r="AA22" s="281"/>
      <c r="AB22" s="288">
        <f>SUM(P22:AA22)</f>
        <v>0</v>
      </c>
      <c r="AC22" s="281"/>
      <c r="AD22" s="283"/>
      <c r="AE22" s="284"/>
      <c r="AF22" s="284"/>
    </row>
    <row r="23" spans="1:32" ht="9.9" customHeight="1" x14ac:dyDescent="0.25">
      <c r="A23" s="285" t="s">
        <v>181</v>
      </c>
      <c r="B23" s="289"/>
      <c r="C23" s="290"/>
      <c r="D23" s="290"/>
      <c r="E23" s="290"/>
      <c r="F23" s="290"/>
      <c r="G23" s="290"/>
      <c r="H23" s="290"/>
      <c r="I23" s="290"/>
      <c r="J23" s="290"/>
      <c r="K23" s="290"/>
      <c r="L23" s="290"/>
      <c r="M23" s="290"/>
      <c r="N23" s="290"/>
      <c r="O23" s="277">
        <f t="shared" si="4"/>
        <v>0</v>
      </c>
      <c r="P23" s="290"/>
      <c r="Q23" s="290"/>
      <c r="R23" s="290"/>
      <c r="S23" s="290"/>
      <c r="T23" s="290"/>
      <c r="U23" s="290"/>
      <c r="V23" s="290"/>
      <c r="W23" s="290"/>
      <c r="X23" s="290"/>
      <c r="Y23" s="290"/>
      <c r="Z23" s="290"/>
      <c r="AA23" s="290"/>
      <c r="AB23" s="277"/>
      <c r="AC23" s="291"/>
      <c r="AD23" s="284"/>
      <c r="AE23" s="284"/>
      <c r="AF23" s="284"/>
    </row>
    <row r="24" spans="1:32" ht="9.9" customHeight="1" x14ac:dyDescent="0.25">
      <c r="A24" s="285"/>
      <c r="B24" s="286" t="s">
        <v>182</v>
      </c>
      <c r="C24" s="292"/>
      <c r="D24" s="292"/>
      <c r="E24" s="292"/>
      <c r="F24" s="292"/>
      <c r="G24" s="292"/>
      <c r="H24" s="292"/>
      <c r="I24" s="292"/>
      <c r="J24" s="292"/>
      <c r="K24" s="292"/>
      <c r="L24" s="292"/>
      <c r="M24" s="292"/>
      <c r="N24" s="292"/>
      <c r="O24" s="293">
        <f t="shared" si="4"/>
        <v>0</v>
      </c>
      <c r="P24" s="281"/>
      <c r="Q24" s="281"/>
      <c r="R24" s="281"/>
      <c r="S24" s="281"/>
      <c r="T24" s="281"/>
      <c r="U24" s="281"/>
      <c r="V24" s="281"/>
      <c r="W24" s="281"/>
      <c r="X24" s="281"/>
      <c r="Y24" s="281"/>
      <c r="Z24" s="281"/>
      <c r="AA24" s="281"/>
      <c r="AB24" s="293">
        <f>SUM(P24:AA24)</f>
        <v>0</v>
      </c>
      <c r="AC24" s="281"/>
      <c r="AD24" s="283"/>
      <c r="AE24" s="284"/>
      <c r="AF24" s="284"/>
    </row>
    <row r="25" spans="1:32" ht="9.9" customHeight="1" x14ac:dyDescent="0.25">
      <c r="A25" s="285" t="s">
        <v>183</v>
      </c>
      <c r="B25" s="285"/>
      <c r="C25" s="294">
        <f t="shared" ref="C25:AC25" si="5">SUM(C8:C24)</f>
        <v>0</v>
      </c>
      <c r="D25" s="294">
        <f t="shared" si="5"/>
        <v>0</v>
      </c>
      <c r="E25" s="294">
        <f t="shared" si="5"/>
        <v>0</v>
      </c>
      <c r="F25" s="294">
        <f t="shared" si="5"/>
        <v>0</v>
      </c>
      <c r="G25" s="294">
        <f t="shared" si="5"/>
        <v>0</v>
      </c>
      <c r="H25" s="294">
        <f t="shared" si="5"/>
        <v>0</v>
      </c>
      <c r="I25" s="294">
        <f t="shared" si="5"/>
        <v>0</v>
      </c>
      <c r="J25" s="294">
        <f t="shared" si="5"/>
        <v>0</v>
      </c>
      <c r="K25" s="294">
        <f t="shared" si="5"/>
        <v>0</v>
      </c>
      <c r="L25" s="294">
        <f t="shared" si="5"/>
        <v>0</v>
      </c>
      <c r="M25" s="294">
        <f t="shared" si="5"/>
        <v>0</v>
      </c>
      <c r="N25" s="294">
        <f t="shared" si="5"/>
        <v>0</v>
      </c>
      <c r="O25" s="295">
        <f t="shared" si="5"/>
        <v>0</v>
      </c>
      <c r="P25" s="294">
        <f t="shared" si="5"/>
        <v>0</v>
      </c>
      <c r="Q25" s="294">
        <f t="shared" si="5"/>
        <v>0</v>
      </c>
      <c r="R25" s="294">
        <f t="shared" si="5"/>
        <v>0</v>
      </c>
      <c r="S25" s="294">
        <f t="shared" si="5"/>
        <v>0</v>
      </c>
      <c r="T25" s="294">
        <f t="shared" si="5"/>
        <v>0</v>
      </c>
      <c r="U25" s="294">
        <f t="shared" si="5"/>
        <v>0</v>
      </c>
      <c r="V25" s="294">
        <f t="shared" si="5"/>
        <v>0</v>
      </c>
      <c r="W25" s="294">
        <f t="shared" si="5"/>
        <v>0</v>
      </c>
      <c r="X25" s="294">
        <f t="shared" si="5"/>
        <v>0</v>
      </c>
      <c r="Y25" s="294">
        <f t="shared" si="5"/>
        <v>0</v>
      </c>
      <c r="Z25" s="294">
        <f t="shared" si="5"/>
        <v>0</v>
      </c>
      <c r="AA25" s="294">
        <f t="shared" si="5"/>
        <v>0</v>
      </c>
      <c r="AB25" s="295">
        <f t="shared" si="5"/>
        <v>0</v>
      </c>
      <c r="AC25" s="296">
        <f t="shared" si="5"/>
        <v>0</v>
      </c>
      <c r="AD25" s="275"/>
      <c r="AE25" s="275"/>
      <c r="AF25" s="275"/>
    </row>
    <row r="26" spans="1:32" ht="9.9" customHeight="1" x14ac:dyDescent="0.25">
      <c r="A26" s="285" t="s">
        <v>184</v>
      </c>
      <c r="B26" s="289"/>
      <c r="C26" s="276"/>
      <c r="D26" s="276"/>
      <c r="E26" s="276"/>
      <c r="F26" s="276"/>
      <c r="G26" s="276"/>
      <c r="H26" s="276"/>
      <c r="I26" s="276"/>
      <c r="J26" s="276"/>
      <c r="K26" s="276"/>
      <c r="L26" s="276"/>
      <c r="M26" s="276"/>
      <c r="N26" s="276"/>
      <c r="O26" s="277"/>
      <c r="P26" s="276"/>
      <c r="Q26" s="276"/>
      <c r="R26" s="276"/>
      <c r="S26" s="276"/>
      <c r="T26" s="276"/>
      <c r="U26" s="276"/>
      <c r="V26" s="276"/>
      <c r="W26" s="276"/>
      <c r="X26" s="276"/>
      <c r="Y26" s="276"/>
      <c r="Z26" s="276"/>
      <c r="AA26" s="276"/>
      <c r="AB26" s="277"/>
      <c r="AC26" s="297"/>
      <c r="AD26" s="284"/>
      <c r="AE26" s="284"/>
      <c r="AF26" s="284"/>
    </row>
    <row r="27" spans="1:32" ht="9.9" customHeight="1" x14ac:dyDescent="0.25">
      <c r="A27" s="285"/>
      <c r="B27" s="286" t="str">
        <f>'Expense Projections'!B7</f>
        <v>Salary and Benefits</v>
      </c>
      <c r="C27" s="281"/>
      <c r="D27" s="281"/>
      <c r="E27" s="281"/>
      <c r="F27" s="281"/>
      <c r="G27" s="281"/>
      <c r="H27" s="281"/>
      <c r="I27" s="281"/>
      <c r="J27" s="281"/>
      <c r="K27" s="281"/>
      <c r="L27" s="281"/>
      <c r="M27" s="281"/>
      <c r="N27" s="281"/>
      <c r="O27" s="282">
        <f t="shared" ref="O27:O42" si="6">SUM(C27:N27)</f>
        <v>0</v>
      </c>
      <c r="P27" s="281"/>
      <c r="Q27" s="281"/>
      <c r="R27" s="281"/>
      <c r="S27" s="281"/>
      <c r="T27" s="281"/>
      <c r="U27" s="281"/>
      <c r="V27" s="281"/>
      <c r="W27" s="281"/>
      <c r="X27" s="281"/>
      <c r="Y27" s="281"/>
      <c r="Z27" s="281"/>
      <c r="AA27" s="281"/>
      <c r="AB27" s="282">
        <f t="shared" ref="AB27:AB42" si="7">SUM(P27:AA27)</f>
        <v>0</v>
      </c>
      <c r="AC27" s="281"/>
      <c r="AD27" s="283"/>
      <c r="AE27" s="284"/>
      <c r="AF27" s="284"/>
    </row>
    <row r="28" spans="1:32" ht="9.9" customHeight="1" x14ac:dyDescent="0.25">
      <c r="A28" s="285"/>
      <c r="B28" s="286" t="str">
        <f>'Expense Projections'!B16</f>
        <v>Consulting/Professional Fees</v>
      </c>
      <c r="C28" s="281"/>
      <c r="D28" s="281"/>
      <c r="E28" s="281"/>
      <c r="F28" s="281"/>
      <c r="G28" s="281"/>
      <c r="H28" s="281"/>
      <c r="I28" s="281"/>
      <c r="J28" s="281"/>
      <c r="K28" s="281"/>
      <c r="L28" s="281"/>
      <c r="M28" s="281"/>
      <c r="N28" s="281"/>
      <c r="O28" s="287">
        <f t="shared" si="6"/>
        <v>0</v>
      </c>
      <c r="P28" s="281"/>
      <c r="Q28" s="281"/>
      <c r="R28" s="281"/>
      <c r="S28" s="281"/>
      <c r="T28" s="281"/>
      <c r="U28" s="281"/>
      <c r="V28" s="281"/>
      <c r="W28" s="281"/>
      <c r="X28" s="281"/>
      <c r="Y28" s="281"/>
      <c r="Z28" s="281"/>
      <c r="AA28" s="281"/>
      <c r="AB28" s="287">
        <f t="shared" si="7"/>
        <v>0</v>
      </c>
      <c r="AC28" s="281"/>
      <c r="AD28" s="283"/>
      <c r="AE28" s="284"/>
      <c r="AF28" s="284"/>
    </row>
    <row r="29" spans="1:32" ht="9.9" customHeight="1" x14ac:dyDescent="0.25">
      <c r="A29" s="285"/>
      <c r="B29" s="286" t="str">
        <f>'Expense Projections'!B17</f>
        <v>Stipends</v>
      </c>
      <c r="C29" s="281"/>
      <c r="D29" s="281"/>
      <c r="E29" s="281"/>
      <c r="F29" s="281"/>
      <c r="G29" s="281"/>
      <c r="H29" s="281"/>
      <c r="I29" s="281"/>
      <c r="J29" s="281"/>
      <c r="K29" s="281"/>
      <c r="L29" s="281"/>
      <c r="M29" s="281"/>
      <c r="N29" s="281"/>
      <c r="O29" s="287">
        <f t="shared" si="6"/>
        <v>0</v>
      </c>
      <c r="P29" s="281"/>
      <c r="Q29" s="281"/>
      <c r="R29" s="281"/>
      <c r="S29" s="281"/>
      <c r="T29" s="281"/>
      <c r="U29" s="281"/>
      <c r="V29" s="281"/>
      <c r="W29" s="281"/>
      <c r="X29" s="281"/>
      <c r="Y29" s="281"/>
      <c r="Z29" s="281"/>
      <c r="AA29" s="281"/>
      <c r="AB29" s="287">
        <f t="shared" si="7"/>
        <v>0</v>
      </c>
      <c r="AC29" s="281"/>
      <c r="AD29" s="283"/>
      <c r="AE29" s="284"/>
      <c r="AF29" s="284"/>
    </row>
    <row r="30" spans="1:32" ht="9.9" customHeight="1" x14ac:dyDescent="0.25">
      <c r="A30" s="285"/>
      <c r="B30" s="286" t="str">
        <f>'Expense Projections'!B18</f>
        <v>Rent</v>
      </c>
      <c r="C30" s="281"/>
      <c r="D30" s="281"/>
      <c r="E30" s="281"/>
      <c r="F30" s="281"/>
      <c r="G30" s="281"/>
      <c r="H30" s="281"/>
      <c r="I30" s="281"/>
      <c r="J30" s="281"/>
      <c r="K30" s="281"/>
      <c r="L30" s="281"/>
      <c r="M30" s="281"/>
      <c r="N30" s="281"/>
      <c r="O30" s="287">
        <f t="shared" si="6"/>
        <v>0</v>
      </c>
      <c r="P30" s="281"/>
      <c r="Q30" s="281"/>
      <c r="R30" s="281"/>
      <c r="S30" s="281"/>
      <c r="T30" s="281"/>
      <c r="U30" s="281"/>
      <c r="V30" s="281"/>
      <c r="W30" s="281"/>
      <c r="X30" s="281"/>
      <c r="Y30" s="281"/>
      <c r="Z30" s="281"/>
      <c r="AA30" s="281"/>
      <c r="AB30" s="287">
        <f t="shared" si="7"/>
        <v>0</v>
      </c>
      <c r="AC30" s="281"/>
      <c r="AD30" s="283"/>
      <c r="AE30" s="284"/>
      <c r="AF30" s="284"/>
    </row>
    <row r="31" spans="1:32" ht="9.9" customHeight="1" x14ac:dyDescent="0.25">
      <c r="A31" s="285"/>
      <c r="B31" s="286" t="str">
        <f>'Expense Projections'!B19</f>
        <v>Travel</v>
      </c>
      <c r="C31" s="281"/>
      <c r="D31" s="281"/>
      <c r="E31" s="281"/>
      <c r="F31" s="281"/>
      <c r="G31" s="281"/>
      <c r="H31" s="281"/>
      <c r="I31" s="281"/>
      <c r="J31" s="281"/>
      <c r="K31" s="281"/>
      <c r="L31" s="281"/>
      <c r="M31" s="281"/>
      <c r="N31" s="281"/>
      <c r="O31" s="287">
        <f t="shared" si="6"/>
        <v>0</v>
      </c>
      <c r="P31" s="281"/>
      <c r="Q31" s="281"/>
      <c r="R31" s="281"/>
      <c r="S31" s="281"/>
      <c r="T31" s="281"/>
      <c r="U31" s="281"/>
      <c r="V31" s="281"/>
      <c r="W31" s="281"/>
      <c r="X31" s="281"/>
      <c r="Y31" s="281"/>
      <c r="Z31" s="281"/>
      <c r="AA31" s="281"/>
      <c r="AB31" s="287">
        <f t="shared" si="7"/>
        <v>0</v>
      </c>
      <c r="AC31" s="281"/>
      <c r="AD31" s="283"/>
      <c r="AE31" s="284"/>
      <c r="AF31" s="284"/>
    </row>
    <row r="32" spans="1:32" ht="9.9" customHeight="1" x14ac:dyDescent="0.25">
      <c r="A32" s="285"/>
      <c r="B32" s="286" t="str">
        <f>'Expense Projections'!B20</f>
        <v>Meetings</v>
      </c>
      <c r="C32" s="281"/>
      <c r="D32" s="281"/>
      <c r="E32" s="281"/>
      <c r="F32" s="281"/>
      <c r="G32" s="281"/>
      <c r="H32" s="281"/>
      <c r="I32" s="281"/>
      <c r="J32" s="281"/>
      <c r="K32" s="281"/>
      <c r="L32" s="281"/>
      <c r="M32" s="281"/>
      <c r="N32" s="281"/>
      <c r="O32" s="287">
        <f t="shared" si="6"/>
        <v>0</v>
      </c>
      <c r="P32" s="281"/>
      <c r="Q32" s="281"/>
      <c r="R32" s="281"/>
      <c r="S32" s="281"/>
      <c r="T32" s="281"/>
      <c r="U32" s="281"/>
      <c r="V32" s="281"/>
      <c r="W32" s="281"/>
      <c r="X32" s="281"/>
      <c r="Y32" s="281"/>
      <c r="Z32" s="281"/>
      <c r="AA32" s="281"/>
      <c r="AB32" s="287">
        <f t="shared" si="7"/>
        <v>0</v>
      </c>
      <c r="AC32" s="281"/>
      <c r="AD32" s="283"/>
      <c r="AE32" s="284"/>
      <c r="AF32" s="284"/>
    </row>
    <row r="33" spans="1:32" ht="9.9" customHeight="1" x14ac:dyDescent="0.25">
      <c r="A33" s="285"/>
      <c r="B33" s="286" t="str">
        <f>'Expense Projections'!B21</f>
        <v>Professional Fees</v>
      </c>
      <c r="C33" s="281"/>
      <c r="D33" s="281"/>
      <c r="E33" s="281"/>
      <c r="F33" s="281"/>
      <c r="G33" s="281"/>
      <c r="H33" s="281"/>
      <c r="I33" s="281"/>
      <c r="J33" s="281"/>
      <c r="K33" s="281"/>
      <c r="L33" s="281"/>
      <c r="M33" s="281"/>
      <c r="N33" s="281"/>
      <c r="O33" s="287">
        <f t="shared" si="6"/>
        <v>0</v>
      </c>
      <c r="P33" s="281"/>
      <c r="Q33" s="281"/>
      <c r="R33" s="281"/>
      <c r="S33" s="281"/>
      <c r="T33" s="281"/>
      <c r="U33" s="281"/>
      <c r="V33" s="281"/>
      <c r="W33" s="281"/>
      <c r="X33" s="281"/>
      <c r="Y33" s="281"/>
      <c r="Z33" s="281"/>
      <c r="AA33" s="281"/>
      <c r="AB33" s="287">
        <f t="shared" si="7"/>
        <v>0</v>
      </c>
      <c r="AC33" s="281"/>
      <c r="AD33" s="283"/>
      <c r="AE33" s="284"/>
      <c r="AF33" s="284"/>
    </row>
    <row r="34" spans="1:32" ht="9.9" customHeight="1" x14ac:dyDescent="0.25">
      <c r="A34" s="285"/>
      <c r="B34" s="286" t="str">
        <f>'Expense Projections'!B22</f>
        <v>Office Supplies</v>
      </c>
      <c r="C34" s="281"/>
      <c r="D34" s="281"/>
      <c r="E34" s="281"/>
      <c r="F34" s="281"/>
      <c r="G34" s="281"/>
      <c r="H34" s="281"/>
      <c r="I34" s="281"/>
      <c r="J34" s="281"/>
      <c r="K34" s="281"/>
      <c r="L34" s="281"/>
      <c r="M34" s="281"/>
      <c r="N34" s="281"/>
      <c r="O34" s="287">
        <f t="shared" si="6"/>
        <v>0</v>
      </c>
      <c r="P34" s="281"/>
      <c r="Q34" s="281"/>
      <c r="R34" s="281"/>
      <c r="S34" s="281"/>
      <c r="T34" s="281"/>
      <c r="U34" s="281"/>
      <c r="V34" s="281"/>
      <c r="W34" s="281"/>
      <c r="X34" s="281"/>
      <c r="Y34" s="281"/>
      <c r="Z34" s="281"/>
      <c r="AA34" s="281"/>
      <c r="AB34" s="287">
        <f t="shared" si="7"/>
        <v>0</v>
      </c>
      <c r="AC34" s="281"/>
      <c r="AD34" s="283"/>
      <c r="AE34" s="284"/>
      <c r="AF34" s="284"/>
    </row>
    <row r="35" spans="1:32" ht="9.9" customHeight="1" x14ac:dyDescent="0.25">
      <c r="A35" s="285"/>
      <c r="B35" s="286" t="str">
        <f>'Expense Projections'!B23</f>
        <v>Printing and Publications</v>
      </c>
      <c r="C35" s="281"/>
      <c r="D35" s="281"/>
      <c r="E35" s="281"/>
      <c r="F35" s="281"/>
      <c r="G35" s="281"/>
      <c r="H35" s="281"/>
      <c r="I35" s="281"/>
      <c r="J35" s="281"/>
      <c r="K35" s="281"/>
      <c r="L35" s="281"/>
      <c r="M35" s="281"/>
      <c r="N35" s="281"/>
      <c r="O35" s="287">
        <f t="shared" si="6"/>
        <v>0</v>
      </c>
      <c r="P35" s="281"/>
      <c r="Q35" s="281"/>
      <c r="R35" s="281"/>
      <c r="S35" s="281"/>
      <c r="T35" s="281"/>
      <c r="U35" s="281"/>
      <c r="V35" s="281"/>
      <c r="W35" s="281"/>
      <c r="X35" s="281"/>
      <c r="Y35" s="281"/>
      <c r="Z35" s="281"/>
      <c r="AA35" s="281"/>
      <c r="AB35" s="287">
        <f t="shared" si="7"/>
        <v>0</v>
      </c>
      <c r="AC35" s="281"/>
      <c r="AD35" s="283"/>
      <c r="AE35" s="284"/>
      <c r="AF35" s="284"/>
    </row>
    <row r="36" spans="1:32" ht="9.9" customHeight="1" x14ac:dyDescent="0.25">
      <c r="A36" s="285"/>
      <c r="B36" s="286" t="str">
        <f>'Expense Projections'!B24</f>
        <v>Telephone/internet</v>
      </c>
      <c r="C36" s="281"/>
      <c r="D36" s="281"/>
      <c r="E36" s="281"/>
      <c r="F36" s="281"/>
      <c r="G36" s="281"/>
      <c r="H36" s="281"/>
      <c r="I36" s="281"/>
      <c r="J36" s="281"/>
      <c r="K36" s="281"/>
      <c r="L36" s="281"/>
      <c r="M36" s="281"/>
      <c r="N36" s="281"/>
      <c r="O36" s="287">
        <f t="shared" si="6"/>
        <v>0</v>
      </c>
      <c r="P36" s="281"/>
      <c r="Q36" s="281"/>
      <c r="R36" s="281"/>
      <c r="S36" s="281"/>
      <c r="T36" s="281"/>
      <c r="U36" s="281"/>
      <c r="V36" s="281"/>
      <c r="W36" s="281"/>
      <c r="X36" s="281"/>
      <c r="Y36" s="281"/>
      <c r="Z36" s="281"/>
      <c r="AA36" s="281"/>
      <c r="AB36" s="287">
        <f t="shared" si="7"/>
        <v>0</v>
      </c>
      <c r="AC36" s="281"/>
      <c r="AD36" s="283"/>
      <c r="AE36" s="284"/>
      <c r="AF36" s="284"/>
    </row>
    <row r="37" spans="1:32" ht="9.9" customHeight="1" x14ac:dyDescent="0.25">
      <c r="A37" s="285"/>
      <c r="B37" s="286" t="str">
        <f>'Expense Projections'!B25</f>
        <v>Insurance</v>
      </c>
      <c r="C37" s="281"/>
      <c r="D37" s="281"/>
      <c r="E37" s="281"/>
      <c r="F37" s="281"/>
      <c r="G37" s="281"/>
      <c r="H37" s="281"/>
      <c r="I37" s="281"/>
      <c r="J37" s="281"/>
      <c r="K37" s="281"/>
      <c r="L37" s="281"/>
      <c r="M37" s="281"/>
      <c r="N37" s="281"/>
      <c r="O37" s="287">
        <f t="shared" si="6"/>
        <v>0</v>
      </c>
      <c r="P37" s="281"/>
      <c r="Q37" s="281"/>
      <c r="R37" s="281"/>
      <c r="S37" s="281"/>
      <c r="T37" s="281"/>
      <c r="U37" s="281"/>
      <c r="V37" s="281"/>
      <c r="W37" s="281"/>
      <c r="X37" s="281"/>
      <c r="Y37" s="281"/>
      <c r="Z37" s="281"/>
      <c r="AA37" s="281"/>
      <c r="AB37" s="287">
        <f t="shared" si="7"/>
        <v>0</v>
      </c>
      <c r="AC37" s="281"/>
      <c r="AD37" s="283"/>
      <c r="AE37" s="284"/>
      <c r="AF37" s="284"/>
    </row>
    <row r="38" spans="1:32" ht="9.9" customHeight="1" x14ac:dyDescent="0.25">
      <c r="A38" s="285"/>
      <c r="B38" s="286" t="str">
        <f>'Expense Projections'!B26</f>
        <v>Professional Development</v>
      </c>
      <c r="C38" s="281"/>
      <c r="D38" s="281"/>
      <c r="E38" s="281"/>
      <c r="F38" s="281"/>
      <c r="G38" s="281"/>
      <c r="H38" s="281"/>
      <c r="I38" s="281"/>
      <c r="J38" s="281"/>
      <c r="K38" s="281"/>
      <c r="L38" s="281"/>
      <c r="M38" s="281"/>
      <c r="N38" s="281"/>
      <c r="O38" s="287">
        <f t="shared" si="6"/>
        <v>0</v>
      </c>
      <c r="P38" s="281"/>
      <c r="Q38" s="281"/>
      <c r="R38" s="281"/>
      <c r="S38" s="281"/>
      <c r="T38" s="281"/>
      <c r="U38" s="281"/>
      <c r="V38" s="281"/>
      <c r="W38" s="281"/>
      <c r="X38" s="281"/>
      <c r="Y38" s="281"/>
      <c r="Z38" s="281"/>
      <c r="AA38" s="281"/>
      <c r="AB38" s="287">
        <f t="shared" si="7"/>
        <v>0</v>
      </c>
      <c r="AC38" s="281"/>
      <c r="AD38" s="283"/>
      <c r="AE38" s="284"/>
      <c r="AF38" s="284"/>
    </row>
    <row r="39" spans="1:32" ht="9.9" customHeight="1" x14ac:dyDescent="0.25">
      <c r="A39" s="285"/>
      <c r="B39" s="286" t="str">
        <f>'Expense Projections'!B27</f>
        <v>Postage and Delivery</v>
      </c>
      <c r="C39" s="281"/>
      <c r="D39" s="281"/>
      <c r="E39" s="281"/>
      <c r="F39" s="281"/>
      <c r="G39" s="281"/>
      <c r="H39" s="281"/>
      <c r="I39" s="281"/>
      <c r="J39" s="281"/>
      <c r="K39" s="281"/>
      <c r="L39" s="281"/>
      <c r="M39" s="281"/>
      <c r="N39" s="281"/>
      <c r="O39" s="287">
        <f t="shared" si="6"/>
        <v>0</v>
      </c>
      <c r="P39" s="281"/>
      <c r="Q39" s="281"/>
      <c r="R39" s="281"/>
      <c r="S39" s="281"/>
      <c r="T39" s="281"/>
      <c r="U39" s="281"/>
      <c r="V39" s="281"/>
      <c r="W39" s="281"/>
      <c r="X39" s="281"/>
      <c r="Y39" s="281"/>
      <c r="Z39" s="281"/>
      <c r="AA39" s="281"/>
      <c r="AB39" s="287">
        <f t="shared" si="7"/>
        <v>0</v>
      </c>
      <c r="AC39" s="281"/>
      <c r="AD39" s="283"/>
      <c r="AE39" s="284"/>
      <c r="AF39" s="284"/>
    </row>
    <row r="40" spans="1:32" ht="9.9" customHeight="1" x14ac:dyDescent="0.25">
      <c r="A40" s="285"/>
      <c r="B40" s="286" t="str">
        <f>'Expense Projections'!B28</f>
        <v>Other Expenses</v>
      </c>
      <c r="C40" s="281"/>
      <c r="D40" s="281"/>
      <c r="E40" s="281"/>
      <c r="F40" s="281"/>
      <c r="G40" s="281"/>
      <c r="H40" s="281"/>
      <c r="I40" s="281"/>
      <c r="J40" s="281"/>
      <c r="K40" s="281"/>
      <c r="L40" s="281"/>
      <c r="M40" s="281"/>
      <c r="N40" s="281"/>
      <c r="O40" s="287">
        <f t="shared" si="6"/>
        <v>0</v>
      </c>
      <c r="P40" s="281"/>
      <c r="Q40" s="281"/>
      <c r="R40" s="281"/>
      <c r="S40" s="281"/>
      <c r="T40" s="281"/>
      <c r="U40" s="281"/>
      <c r="V40" s="281"/>
      <c r="W40" s="281"/>
      <c r="X40" s="281"/>
      <c r="Y40" s="281"/>
      <c r="Z40" s="281"/>
      <c r="AA40" s="281"/>
      <c r="AB40" s="287">
        <f t="shared" si="7"/>
        <v>0</v>
      </c>
      <c r="AC40" s="281"/>
      <c r="AD40" s="283"/>
      <c r="AE40" s="284"/>
      <c r="AF40" s="284"/>
    </row>
    <row r="41" spans="1:32" ht="9.9" customHeight="1" x14ac:dyDescent="0.25">
      <c r="A41" s="285"/>
      <c r="B41" s="286" t="str">
        <f>'Expense Projections'!B29</f>
        <v>Program Evaluation</v>
      </c>
      <c r="C41" s="281"/>
      <c r="D41" s="281"/>
      <c r="E41" s="281"/>
      <c r="F41" s="281"/>
      <c r="G41" s="281"/>
      <c r="H41" s="281"/>
      <c r="I41" s="281"/>
      <c r="J41" s="281"/>
      <c r="K41" s="281"/>
      <c r="L41" s="281"/>
      <c r="M41" s="281"/>
      <c r="N41" s="281"/>
      <c r="O41" s="287">
        <f t="shared" si="6"/>
        <v>0</v>
      </c>
      <c r="P41" s="281"/>
      <c r="Q41" s="281"/>
      <c r="R41" s="281"/>
      <c r="S41" s="281"/>
      <c r="T41" s="281"/>
      <c r="U41" s="281"/>
      <c r="V41" s="281"/>
      <c r="W41" s="281"/>
      <c r="X41" s="281"/>
      <c r="Y41" s="281"/>
      <c r="Z41" s="281"/>
      <c r="AA41" s="281"/>
      <c r="AB41" s="287">
        <f t="shared" si="7"/>
        <v>0</v>
      </c>
      <c r="AC41" s="281"/>
      <c r="AD41" s="283"/>
      <c r="AE41" s="284"/>
      <c r="AF41" s="284"/>
    </row>
    <row r="42" spans="1:32" ht="9.9" customHeight="1" x14ac:dyDescent="0.25">
      <c r="A42" s="285"/>
      <c r="B42" s="286" t="str">
        <f>'Expense Projections'!B30</f>
        <v>Item 15</v>
      </c>
      <c r="C42" s="281"/>
      <c r="D42" s="281"/>
      <c r="E42" s="281"/>
      <c r="F42" s="281"/>
      <c r="G42" s="281"/>
      <c r="H42" s="281"/>
      <c r="I42" s="281"/>
      <c r="J42" s="281"/>
      <c r="K42" s="281"/>
      <c r="L42" s="281"/>
      <c r="M42" s="281"/>
      <c r="N42" s="281"/>
      <c r="O42" s="288">
        <f t="shared" si="6"/>
        <v>0</v>
      </c>
      <c r="P42" s="281"/>
      <c r="Q42" s="281"/>
      <c r="R42" s="281"/>
      <c r="S42" s="281"/>
      <c r="T42" s="281"/>
      <c r="U42" s="281"/>
      <c r="V42" s="281"/>
      <c r="W42" s="281"/>
      <c r="X42" s="281"/>
      <c r="Y42" s="281"/>
      <c r="Z42" s="281"/>
      <c r="AA42" s="281"/>
      <c r="AB42" s="288">
        <f t="shared" si="7"/>
        <v>0</v>
      </c>
      <c r="AC42" s="281"/>
      <c r="AD42" s="283"/>
      <c r="AE42" s="284"/>
      <c r="AF42" s="284"/>
    </row>
    <row r="43" spans="1:32" ht="9.9" customHeight="1" x14ac:dyDescent="0.25">
      <c r="A43" s="285" t="s">
        <v>185</v>
      </c>
      <c r="B43" s="289"/>
      <c r="C43" s="290"/>
      <c r="D43" s="290"/>
      <c r="E43" s="290"/>
      <c r="F43" s="290"/>
      <c r="G43" s="290"/>
      <c r="H43" s="290"/>
      <c r="I43" s="290"/>
      <c r="J43" s="290"/>
      <c r="K43" s="290"/>
      <c r="L43" s="290"/>
      <c r="M43" s="290"/>
      <c r="N43" s="290"/>
      <c r="O43" s="298"/>
      <c r="P43" s="290"/>
      <c r="Q43" s="290"/>
      <c r="R43" s="290"/>
      <c r="S43" s="290"/>
      <c r="T43" s="290"/>
      <c r="U43" s="290"/>
      <c r="V43" s="290"/>
      <c r="W43" s="290"/>
      <c r="X43" s="290"/>
      <c r="Y43" s="290"/>
      <c r="Z43" s="290"/>
      <c r="AA43" s="290"/>
      <c r="AB43" s="298"/>
      <c r="AC43" s="290"/>
      <c r="AD43" s="284"/>
      <c r="AE43" s="284"/>
      <c r="AF43" s="284"/>
    </row>
    <row r="44" spans="1:32" ht="9.9" customHeight="1" x14ac:dyDescent="0.25">
      <c r="A44" s="299"/>
      <c r="B44" s="286" t="s">
        <v>186</v>
      </c>
      <c r="C44" s="281"/>
      <c r="D44" s="281"/>
      <c r="E44" s="281"/>
      <c r="F44" s="281"/>
      <c r="G44" s="281"/>
      <c r="H44" s="281"/>
      <c r="I44" s="281"/>
      <c r="J44" s="281"/>
      <c r="K44" s="281"/>
      <c r="L44" s="281"/>
      <c r="M44" s="281"/>
      <c r="N44" s="281"/>
      <c r="O44" s="282">
        <f>SUM(C44:N44)</f>
        <v>0</v>
      </c>
      <c r="P44" s="281"/>
      <c r="Q44" s="281"/>
      <c r="R44" s="281"/>
      <c r="S44" s="281"/>
      <c r="T44" s="281"/>
      <c r="U44" s="281"/>
      <c r="V44" s="281"/>
      <c r="W44" s="281"/>
      <c r="X44" s="281"/>
      <c r="Y44" s="281"/>
      <c r="Z44" s="281"/>
      <c r="AA44" s="281"/>
      <c r="AB44" s="282">
        <f>SUM(P44:AA44)</f>
        <v>0</v>
      </c>
      <c r="AC44" s="281"/>
      <c r="AD44" s="283"/>
      <c r="AE44" s="284"/>
      <c r="AF44" s="284"/>
    </row>
    <row r="45" spans="1:32" ht="9.9" customHeight="1" x14ac:dyDescent="0.25">
      <c r="A45" s="299"/>
      <c r="B45" s="286" t="s">
        <v>187</v>
      </c>
      <c r="C45" s="281"/>
      <c r="D45" s="281"/>
      <c r="E45" s="281"/>
      <c r="F45" s="281"/>
      <c r="G45" s="281"/>
      <c r="H45" s="281"/>
      <c r="I45" s="281"/>
      <c r="J45" s="281"/>
      <c r="K45" s="281"/>
      <c r="L45" s="281"/>
      <c r="M45" s="281"/>
      <c r="N45" s="281"/>
      <c r="O45" s="287">
        <f>SUM(C45:N45)</f>
        <v>0</v>
      </c>
      <c r="P45" s="281"/>
      <c r="Q45" s="281"/>
      <c r="R45" s="281"/>
      <c r="S45" s="281"/>
      <c r="T45" s="281"/>
      <c r="U45" s="281"/>
      <c r="V45" s="281"/>
      <c r="W45" s="281"/>
      <c r="X45" s="281"/>
      <c r="Y45" s="281"/>
      <c r="Z45" s="281"/>
      <c r="AA45" s="281"/>
      <c r="AB45" s="287">
        <f>SUM(P45:AA45)</f>
        <v>0</v>
      </c>
      <c r="AC45" s="281"/>
      <c r="AD45" s="283"/>
      <c r="AE45" s="284"/>
      <c r="AF45" s="284"/>
    </row>
    <row r="46" spans="1:32" ht="9.9" customHeight="1" x14ac:dyDescent="0.25">
      <c r="A46" s="299"/>
      <c r="B46" s="286" t="s">
        <v>188</v>
      </c>
      <c r="C46" s="281"/>
      <c r="D46" s="281"/>
      <c r="E46" s="281"/>
      <c r="F46" s="281"/>
      <c r="G46" s="281"/>
      <c r="H46" s="281"/>
      <c r="I46" s="281"/>
      <c r="J46" s="281"/>
      <c r="K46" s="281"/>
      <c r="L46" s="281"/>
      <c r="M46" s="281"/>
      <c r="N46" s="281"/>
      <c r="O46" s="288">
        <f>SUM(C46:N46)</f>
        <v>0</v>
      </c>
      <c r="P46" s="281"/>
      <c r="Q46" s="281"/>
      <c r="R46" s="281"/>
      <c r="S46" s="281"/>
      <c r="T46" s="281"/>
      <c r="U46" s="281"/>
      <c r="V46" s="281"/>
      <c r="W46" s="281"/>
      <c r="X46" s="281"/>
      <c r="Y46" s="281"/>
      <c r="Z46" s="281"/>
      <c r="AA46" s="281"/>
      <c r="AB46" s="288">
        <f>SUM(P46:AA46)</f>
        <v>0</v>
      </c>
      <c r="AC46" s="281"/>
      <c r="AD46" s="283"/>
      <c r="AE46" s="284"/>
      <c r="AF46" s="284"/>
    </row>
    <row r="47" spans="1:32" ht="9.9" customHeight="1" x14ac:dyDescent="0.25">
      <c r="A47" s="285" t="s">
        <v>189</v>
      </c>
      <c r="B47" s="289"/>
      <c r="C47" s="290"/>
      <c r="D47" s="290"/>
      <c r="E47" s="290"/>
      <c r="F47" s="290"/>
      <c r="G47" s="290"/>
      <c r="H47" s="290"/>
      <c r="I47" s="290"/>
      <c r="J47" s="290"/>
      <c r="K47" s="290"/>
      <c r="L47" s="290"/>
      <c r="M47" s="290"/>
      <c r="N47" s="290"/>
      <c r="O47" s="298"/>
      <c r="P47" s="290"/>
      <c r="Q47" s="290"/>
      <c r="R47" s="290"/>
      <c r="S47" s="290"/>
      <c r="T47" s="290"/>
      <c r="U47" s="290"/>
      <c r="V47" s="290"/>
      <c r="W47" s="290"/>
      <c r="X47" s="290"/>
      <c r="Y47" s="290"/>
      <c r="Z47" s="290"/>
      <c r="AA47" s="290"/>
      <c r="AB47" s="298"/>
      <c r="AC47" s="290"/>
      <c r="AD47" s="284"/>
      <c r="AE47" s="284"/>
      <c r="AF47" s="284"/>
    </row>
    <row r="48" spans="1:32" ht="9.9" customHeight="1" x14ac:dyDescent="0.25">
      <c r="A48" s="285"/>
      <c r="B48" s="286" t="str">
        <f>'Expense Projections'!B9</f>
        <v>One-time Costs</v>
      </c>
      <c r="C48" s="281"/>
      <c r="D48" s="281"/>
      <c r="E48" s="281"/>
      <c r="F48" s="281"/>
      <c r="G48" s="281"/>
      <c r="H48" s="281"/>
      <c r="I48" s="281"/>
      <c r="J48" s="281"/>
      <c r="K48" s="281"/>
      <c r="L48" s="281"/>
      <c r="M48" s="281"/>
      <c r="N48" s="281"/>
      <c r="O48" s="282">
        <f>SUM(C48:N48)</f>
        <v>0</v>
      </c>
      <c r="P48" s="281"/>
      <c r="Q48" s="281"/>
      <c r="R48" s="281"/>
      <c r="S48" s="281"/>
      <c r="T48" s="281"/>
      <c r="U48" s="281"/>
      <c r="V48" s="281"/>
      <c r="W48" s="281"/>
      <c r="X48" s="281"/>
      <c r="Y48" s="281"/>
      <c r="Z48" s="281"/>
      <c r="AA48" s="281"/>
      <c r="AB48" s="282">
        <f>SUM(P48:AA48)</f>
        <v>0</v>
      </c>
      <c r="AC48" s="281"/>
      <c r="AD48" s="283"/>
      <c r="AE48" s="284"/>
      <c r="AF48" s="284"/>
    </row>
    <row r="49" spans="1:32" ht="9.9" customHeight="1" x14ac:dyDescent="0.25">
      <c r="A49" s="285" t="s">
        <v>190</v>
      </c>
      <c r="B49" s="285"/>
      <c r="C49" s="300">
        <f t="shared" ref="C49:AC49" si="8">SUM(C27:C48)</f>
        <v>0</v>
      </c>
      <c r="D49" s="300">
        <f t="shared" si="8"/>
        <v>0</v>
      </c>
      <c r="E49" s="300">
        <f t="shared" si="8"/>
        <v>0</v>
      </c>
      <c r="F49" s="300">
        <f t="shared" si="8"/>
        <v>0</v>
      </c>
      <c r="G49" s="300">
        <f t="shared" si="8"/>
        <v>0</v>
      </c>
      <c r="H49" s="300">
        <f t="shared" si="8"/>
        <v>0</v>
      </c>
      <c r="I49" s="300">
        <f t="shared" si="8"/>
        <v>0</v>
      </c>
      <c r="J49" s="300">
        <f t="shared" si="8"/>
        <v>0</v>
      </c>
      <c r="K49" s="300">
        <f t="shared" si="8"/>
        <v>0</v>
      </c>
      <c r="L49" s="300">
        <f t="shared" si="8"/>
        <v>0</v>
      </c>
      <c r="M49" s="300">
        <f t="shared" si="8"/>
        <v>0</v>
      </c>
      <c r="N49" s="300">
        <f t="shared" si="8"/>
        <v>0</v>
      </c>
      <c r="O49" s="285">
        <f t="shared" si="8"/>
        <v>0</v>
      </c>
      <c r="P49" s="300">
        <f t="shared" si="8"/>
        <v>0</v>
      </c>
      <c r="Q49" s="300">
        <f t="shared" si="8"/>
        <v>0</v>
      </c>
      <c r="R49" s="300">
        <f t="shared" si="8"/>
        <v>0</v>
      </c>
      <c r="S49" s="300">
        <f t="shared" si="8"/>
        <v>0</v>
      </c>
      <c r="T49" s="300">
        <f t="shared" si="8"/>
        <v>0</v>
      </c>
      <c r="U49" s="300">
        <f t="shared" si="8"/>
        <v>0</v>
      </c>
      <c r="V49" s="300">
        <f t="shared" si="8"/>
        <v>0</v>
      </c>
      <c r="W49" s="300">
        <f t="shared" si="8"/>
        <v>0</v>
      </c>
      <c r="X49" s="300">
        <f t="shared" si="8"/>
        <v>0</v>
      </c>
      <c r="Y49" s="300">
        <f t="shared" si="8"/>
        <v>0</v>
      </c>
      <c r="Z49" s="300">
        <f t="shared" si="8"/>
        <v>0</v>
      </c>
      <c r="AA49" s="300">
        <f t="shared" si="8"/>
        <v>0</v>
      </c>
      <c r="AB49" s="285">
        <f t="shared" si="8"/>
        <v>0</v>
      </c>
      <c r="AC49" s="301">
        <f t="shared" si="8"/>
        <v>0</v>
      </c>
      <c r="AD49" s="275"/>
      <c r="AE49" s="275"/>
      <c r="AF49" s="275"/>
    </row>
    <row r="50" spans="1:32" ht="9.9" customHeight="1" x14ac:dyDescent="0.25">
      <c r="A50" s="285"/>
      <c r="B50" s="285"/>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9"/>
      <c r="AD50" s="275"/>
      <c r="AE50" s="275"/>
      <c r="AF50" s="275"/>
    </row>
    <row r="51" spans="1:32" ht="9.9" customHeight="1" x14ac:dyDescent="0.25">
      <c r="A51" s="285" t="s">
        <v>191</v>
      </c>
      <c r="B51" s="285"/>
      <c r="C51" s="285">
        <f t="shared" ref="C51:AC51" si="9">C25-C49</f>
        <v>0</v>
      </c>
      <c r="D51" s="285">
        <f t="shared" si="9"/>
        <v>0</v>
      </c>
      <c r="E51" s="285">
        <f t="shared" si="9"/>
        <v>0</v>
      </c>
      <c r="F51" s="285">
        <f t="shared" si="9"/>
        <v>0</v>
      </c>
      <c r="G51" s="285">
        <f t="shared" si="9"/>
        <v>0</v>
      </c>
      <c r="H51" s="285">
        <f t="shared" si="9"/>
        <v>0</v>
      </c>
      <c r="I51" s="285">
        <f t="shared" si="9"/>
        <v>0</v>
      </c>
      <c r="J51" s="285">
        <f t="shared" si="9"/>
        <v>0</v>
      </c>
      <c r="K51" s="285">
        <f t="shared" si="9"/>
        <v>0</v>
      </c>
      <c r="L51" s="285">
        <f t="shared" si="9"/>
        <v>0</v>
      </c>
      <c r="M51" s="285">
        <f t="shared" si="9"/>
        <v>0</v>
      </c>
      <c r="N51" s="285">
        <f t="shared" si="9"/>
        <v>0</v>
      </c>
      <c r="O51" s="285">
        <f t="shared" si="9"/>
        <v>0</v>
      </c>
      <c r="P51" s="285">
        <f t="shared" si="9"/>
        <v>0</v>
      </c>
      <c r="Q51" s="285">
        <f t="shared" si="9"/>
        <v>0</v>
      </c>
      <c r="R51" s="285">
        <f t="shared" si="9"/>
        <v>0</v>
      </c>
      <c r="S51" s="285">
        <f t="shared" si="9"/>
        <v>0</v>
      </c>
      <c r="T51" s="285">
        <f t="shared" si="9"/>
        <v>0</v>
      </c>
      <c r="U51" s="285">
        <f t="shared" si="9"/>
        <v>0</v>
      </c>
      <c r="V51" s="285">
        <f t="shared" si="9"/>
        <v>0</v>
      </c>
      <c r="W51" s="285">
        <f t="shared" si="9"/>
        <v>0</v>
      </c>
      <c r="X51" s="285">
        <f t="shared" si="9"/>
        <v>0</v>
      </c>
      <c r="Y51" s="285">
        <f t="shared" si="9"/>
        <v>0</v>
      </c>
      <c r="Z51" s="285">
        <f t="shared" si="9"/>
        <v>0</v>
      </c>
      <c r="AA51" s="285">
        <f t="shared" si="9"/>
        <v>0</v>
      </c>
      <c r="AB51" s="285">
        <f t="shared" si="9"/>
        <v>0</v>
      </c>
      <c r="AC51" s="289">
        <f t="shared" si="9"/>
        <v>0</v>
      </c>
      <c r="AD51" s="275"/>
      <c r="AE51" s="275"/>
      <c r="AF51" s="275"/>
    </row>
    <row r="52" spans="1:32" ht="9.9" customHeight="1" x14ac:dyDescent="0.25">
      <c r="A52" s="285" t="s">
        <v>192</v>
      </c>
      <c r="B52" s="285"/>
      <c r="C52" s="285">
        <f>D4</f>
        <v>100</v>
      </c>
      <c r="D52" s="285">
        <f t="shared" ref="D52:N52" si="10">C53</f>
        <v>100</v>
      </c>
      <c r="E52" s="285">
        <f t="shared" si="10"/>
        <v>100</v>
      </c>
      <c r="F52" s="285">
        <f t="shared" si="10"/>
        <v>100</v>
      </c>
      <c r="G52" s="285">
        <f t="shared" si="10"/>
        <v>100</v>
      </c>
      <c r="H52" s="285">
        <f t="shared" si="10"/>
        <v>100</v>
      </c>
      <c r="I52" s="285">
        <f t="shared" si="10"/>
        <v>100</v>
      </c>
      <c r="J52" s="285">
        <f t="shared" si="10"/>
        <v>100</v>
      </c>
      <c r="K52" s="285">
        <f t="shared" si="10"/>
        <v>100</v>
      </c>
      <c r="L52" s="285">
        <f t="shared" si="10"/>
        <v>100</v>
      </c>
      <c r="M52" s="285">
        <f t="shared" si="10"/>
        <v>100</v>
      </c>
      <c r="N52" s="285">
        <f t="shared" si="10"/>
        <v>100</v>
      </c>
      <c r="O52" s="285">
        <f>C52</f>
        <v>100</v>
      </c>
      <c r="P52" s="285">
        <f>D52</f>
        <v>100</v>
      </c>
      <c r="Q52" s="285">
        <f t="shared" ref="Q52:AA52" si="11">P53</f>
        <v>100</v>
      </c>
      <c r="R52" s="285">
        <f t="shared" si="11"/>
        <v>100</v>
      </c>
      <c r="S52" s="285">
        <f t="shared" si="11"/>
        <v>100</v>
      </c>
      <c r="T52" s="285">
        <f t="shared" si="11"/>
        <v>100</v>
      </c>
      <c r="U52" s="285">
        <f t="shared" si="11"/>
        <v>100</v>
      </c>
      <c r="V52" s="285">
        <f t="shared" si="11"/>
        <v>100</v>
      </c>
      <c r="W52" s="285">
        <f t="shared" si="11"/>
        <v>100</v>
      </c>
      <c r="X52" s="285">
        <f t="shared" si="11"/>
        <v>100</v>
      </c>
      <c r="Y52" s="285">
        <f t="shared" si="11"/>
        <v>100</v>
      </c>
      <c r="Z52" s="285">
        <f t="shared" si="11"/>
        <v>100</v>
      </c>
      <c r="AA52" s="285">
        <f t="shared" si="11"/>
        <v>100</v>
      </c>
      <c r="AB52" s="285">
        <f>P52</f>
        <v>100</v>
      </c>
      <c r="AC52" s="289">
        <f>AB53</f>
        <v>100</v>
      </c>
      <c r="AD52" s="275"/>
      <c r="AE52" s="275"/>
      <c r="AF52" s="275"/>
    </row>
    <row r="53" spans="1:32" ht="9.9" customHeight="1" x14ac:dyDescent="0.25">
      <c r="A53" s="285" t="s">
        <v>193</v>
      </c>
      <c r="B53" s="285"/>
      <c r="C53" s="285">
        <f t="shared" ref="C53:AC53" si="12">C52+C51</f>
        <v>100</v>
      </c>
      <c r="D53" s="285">
        <f t="shared" si="12"/>
        <v>100</v>
      </c>
      <c r="E53" s="285">
        <f t="shared" si="12"/>
        <v>100</v>
      </c>
      <c r="F53" s="285">
        <f t="shared" si="12"/>
        <v>100</v>
      </c>
      <c r="G53" s="285">
        <f t="shared" si="12"/>
        <v>100</v>
      </c>
      <c r="H53" s="285">
        <f t="shared" si="12"/>
        <v>100</v>
      </c>
      <c r="I53" s="285">
        <f t="shared" si="12"/>
        <v>100</v>
      </c>
      <c r="J53" s="285">
        <f t="shared" si="12"/>
        <v>100</v>
      </c>
      <c r="K53" s="285">
        <f t="shared" si="12"/>
        <v>100</v>
      </c>
      <c r="L53" s="285">
        <f t="shared" si="12"/>
        <v>100</v>
      </c>
      <c r="M53" s="285">
        <f t="shared" si="12"/>
        <v>100</v>
      </c>
      <c r="N53" s="285">
        <f t="shared" si="12"/>
        <v>100</v>
      </c>
      <c r="O53" s="285">
        <f t="shared" si="12"/>
        <v>100</v>
      </c>
      <c r="P53" s="285">
        <f t="shared" si="12"/>
        <v>100</v>
      </c>
      <c r="Q53" s="285">
        <f t="shared" si="12"/>
        <v>100</v>
      </c>
      <c r="R53" s="285">
        <f t="shared" si="12"/>
        <v>100</v>
      </c>
      <c r="S53" s="285">
        <f t="shared" si="12"/>
        <v>100</v>
      </c>
      <c r="T53" s="285">
        <f t="shared" si="12"/>
        <v>100</v>
      </c>
      <c r="U53" s="285">
        <f t="shared" si="12"/>
        <v>100</v>
      </c>
      <c r="V53" s="285">
        <f t="shared" si="12"/>
        <v>100</v>
      </c>
      <c r="W53" s="285">
        <f t="shared" si="12"/>
        <v>100</v>
      </c>
      <c r="X53" s="285">
        <f t="shared" si="12"/>
        <v>100</v>
      </c>
      <c r="Y53" s="285">
        <f t="shared" si="12"/>
        <v>100</v>
      </c>
      <c r="Z53" s="285">
        <f t="shared" si="12"/>
        <v>100</v>
      </c>
      <c r="AA53" s="285">
        <f t="shared" si="12"/>
        <v>100</v>
      </c>
      <c r="AB53" s="285">
        <f t="shared" si="12"/>
        <v>100</v>
      </c>
      <c r="AC53" s="289">
        <f t="shared" si="12"/>
        <v>100</v>
      </c>
      <c r="AD53" s="275"/>
      <c r="AE53" s="275"/>
      <c r="AF53" s="275"/>
    </row>
    <row r="54" spans="1:32" ht="9.9" customHeight="1" x14ac:dyDescent="0.25">
      <c r="A54" s="299"/>
      <c r="B54" s="299"/>
      <c r="C54" s="302"/>
      <c r="D54" s="302"/>
      <c r="E54" s="302"/>
      <c r="F54" s="302"/>
      <c r="G54" s="302"/>
      <c r="H54" s="302"/>
      <c r="I54" s="302"/>
      <c r="J54" s="302"/>
      <c r="K54" s="302"/>
      <c r="L54" s="302"/>
      <c r="M54" s="302"/>
      <c r="N54" s="302"/>
      <c r="O54" s="285"/>
      <c r="P54" s="302"/>
      <c r="Q54" s="302"/>
      <c r="R54" s="302"/>
      <c r="S54" s="302"/>
      <c r="T54" s="302"/>
      <c r="U54" s="302"/>
      <c r="V54" s="302"/>
      <c r="W54" s="302"/>
      <c r="X54" s="302"/>
      <c r="Y54" s="302"/>
      <c r="Z54" s="302"/>
      <c r="AA54" s="302"/>
      <c r="AB54" s="285"/>
      <c r="AC54" s="303"/>
      <c r="AD54" s="257"/>
      <c r="AE54" s="257"/>
      <c r="AF54" s="257"/>
    </row>
    <row r="55" spans="1:32" ht="9.9" customHeight="1" x14ac:dyDescent="0.25">
      <c r="A55" s="299"/>
      <c r="B55" s="299"/>
      <c r="C55" s="302"/>
      <c r="D55" s="302"/>
      <c r="E55" s="302"/>
      <c r="F55" s="302"/>
      <c r="G55" s="302"/>
      <c r="H55" s="302"/>
      <c r="I55" s="302"/>
      <c r="J55" s="302"/>
      <c r="K55" s="302"/>
      <c r="L55" s="302"/>
      <c r="M55" s="302"/>
      <c r="N55" s="302"/>
      <c r="O55" s="285"/>
      <c r="P55" s="302"/>
      <c r="Q55" s="302"/>
      <c r="R55" s="302"/>
      <c r="S55" s="302"/>
      <c r="T55" s="302"/>
      <c r="U55" s="302"/>
      <c r="V55" s="302"/>
      <c r="W55" s="302"/>
      <c r="X55" s="302"/>
      <c r="Y55" s="302"/>
      <c r="Z55" s="302"/>
      <c r="AA55" s="302"/>
      <c r="AB55" s="285"/>
      <c r="AC55" s="303"/>
      <c r="AD55" s="257"/>
      <c r="AE55" s="257"/>
      <c r="AF55" s="257"/>
    </row>
    <row r="56" spans="1:32" ht="9.9" customHeight="1" x14ac:dyDescent="0.25">
      <c r="A56" s="299"/>
      <c r="B56" s="299"/>
      <c r="C56" s="302"/>
      <c r="D56" s="302"/>
      <c r="E56" s="302"/>
      <c r="F56" s="302"/>
      <c r="G56" s="302"/>
      <c r="H56" s="302"/>
      <c r="I56" s="302"/>
      <c r="J56" s="302"/>
      <c r="K56" s="302"/>
      <c r="L56" s="302"/>
      <c r="M56" s="302"/>
      <c r="N56" s="302"/>
      <c r="O56" s="285"/>
      <c r="P56" s="302"/>
      <c r="Q56" s="302"/>
      <c r="R56" s="302"/>
      <c r="S56" s="302"/>
      <c r="T56" s="302"/>
      <c r="U56" s="302"/>
      <c r="V56" s="302"/>
      <c r="W56" s="302"/>
      <c r="X56" s="302"/>
      <c r="Y56" s="302"/>
      <c r="Z56" s="302"/>
      <c r="AA56" s="302"/>
      <c r="AB56" s="285"/>
      <c r="AC56" s="303"/>
      <c r="AD56" s="257"/>
      <c r="AE56" s="257"/>
      <c r="AF56" s="257"/>
    </row>
    <row r="57" spans="1:32" ht="9.9" customHeight="1" x14ac:dyDescent="0.25">
      <c r="A57" s="299"/>
      <c r="B57" s="299"/>
      <c r="C57" s="302"/>
      <c r="D57" s="302"/>
      <c r="E57" s="302"/>
      <c r="F57" s="302"/>
      <c r="G57" s="302"/>
      <c r="H57" s="302"/>
      <c r="I57" s="302"/>
      <c r="J57" s="302"/>
      <c r="K57" s="302"/>
      <c r="L57" s="302"/>
      <c r="M57" s="302"/>
      <c r="N57" s="302"/>
      <c r="O57" s="285"/>
      <c r="P57" s="302"/>
      <c r="Q57" s="302"/>
      <c r="R57" s="302"/>
      <c r="S57" s="302"/>
      <c r="T57" s="302"/>
      <c r="U57" s="302"/>
      <c r="V57" s="302"/>
      <c r="W57" s="302"/>
      <c r="X57" s="302"/>
      <c r="Y57" s="302"/>
      <c r="Z57" s="302"/>
      <c r="AA57" s="302"/>
      <c r="AB57" s="285"/>
      <c r="AC57" s="303"/>
      <c r="AD57" s="257"/>
      <c r="AE57" s="257"/>
      <c r="AF57" s="257"/>
    </row>
    <row r="58" spans="1:32" ht="9.9" customHeight="1" x14ac:dyDescent="0.25">
      <c r="A58" s="299"/>
      <c r="B58" s="299"/>
      <c r="C58" s="302"/>
      <c r="D58" s="302"/>
      <c r="E58" s="302"/>
      <c r="F58" s="302"/>
      <c r="G58" s="302"/>
      <c r="H58" s="302"/>
      <c r="I58" s="302"/>
      <c r="J58" s="302"/>
      <c r="K58" s="302"/>
      <c r="L58" s="302"/>
      <c r="M58" s="302"/>
      <c r="N58" s="302"/>
      <c r="O58" s="285"/>
      <c r="P58" s="302"/>
      <c r="Q58" s="302"/>
      <c r="R58" s="302"/>
      <c r="S58" s="302"/>
      <c r="T58" s="302"/>
      <c r="U58" s="302"/>
      <c r="V58" s="302"/>
      <c r="W58" s="302"/>
      <c r="X58" s="302"/>
      <c r="Y58" s="302"/>
      <c r="Z58" s="302"/>
      <c r="AA58" s="302"/>
      <c r="AB58" s="285"/>
      <c r="AC58" s="303"/>
      <c r="AD58" s="257"/>
      <c r="AE58" s="257"/>
      <c r="AF58" s="257"/>
    </row>
    <row r="59" spans="1:32" ht="9.9" customHeight="1" x14ac:dyDescent="0.25">
      <c r="A59" s="299"/>
      <c r="B59" s="299"/>
      <c r="C59" s="302"/>
      <c r="D59" s="302"/>
      <c r="E59" s="302"/>
      <c r="F59" s="302"/>
      <c r="G59" s="302"/>
      <c r="H59" s="302"/>
      <c r="I59" s="302"/>
      <c r="J59" s="302"/>
      <c r="K59" s="302"/>
      <c r="L59" s="302"/>
      <c r="M59" s="302"/>
      <c r="N59" s="302"/>
      <c r="O59" s="285"/>
      <c r="P59" s="302"/>
      <c r="Q59" s="302"/>
      <c r="R59" s="302"/>
      <c r="S59" s="302"/>
      <c r="T59" s="302"/>
      <c r="U59" s="302"/>
      <c r="V59" s="302"/>
      <c r="W59" s="302"/>
      <c r="X59" s="302"/>
      <c r="Y59" s="302"/>
      <c r="Z59" s="302"/>
      <c r="AA59" s="302"/>
      <c r="AB59" s="285"/>
      <c r="AC59" s="303"/>
      <c r="AD59" s="257"/>
      <c r="AE59" s="257"/>
      <c r="AF59" s="257"/>
    </row>
    <row r="60" spans="1:32" ht="9.9" customHeight="1" x14ac:dyDescent="0.25">
      <c r="A60" s="299"/>
      <c r="B60" s="299"/>
      <c r="C60" s="302"/>
      <c r="D60" s="302"/>
      <c r="E60" s="302"/>
      <c r="F60" s="302"/>
      <c r="G60" s="302"/>
      <c r="H60" s="302"/>
      <c r="I60" s="302"/>
      <c r="J60" s="302"/>
      <c r="K60" s="302"/>
      <c r="L60" s="302"/>
      <c r="M60" s="302"/>
      <c r="N60" s="302"/>
      <c r="O60" s="285"/>
      <c r="P60" s="302"/>
      <c r="Q60" s="302"/>
      <c r="R60" s="302"/>
      <c r="S60" s="302"/>
      <c r="T60" s="302"/>
      <c r="U60" s="302"/>
      <c r="V60" s="302"/>
      <c r="W60" s="302"/>
      <c r="X60" s="302"/>
      <c r="Y60" s="302"/>
      <c r="Z60" s="302"/>
      <c r="AA60" s="302"/>
      <c r="AB60" s="285"/>
      <c r="AC60" s="303"/>
      <c r="AD60" s="257"/>
      <c r="AE60" s="257"/>
      <c r="AF60" s="257"/>
    </row>
    <row r="61" spans="1:32" ht="9.9" customHeight="1" x14ac:dyDescent="0.25">
      <c r="A61" s="299"/>
      <c r="B61" s="299"/>
      <c r="C61" s="302"/>
      <c r="D61" s="302"/>
      <c r="E61" s="302"/>
      <c r="F61" s="302"/>
      <c r="G61" s="302"/>
      <c r="H61" s="302"/>
      <c r="I61" s="302"/>
      <c r="J61" s="302"/>
      <c r="K61" s="302"/>
      <c r="L61" s="302"/>
      <c r="M61" s="302"/>
      <c r="N61" s="302"/>
      <c r="O61" s="285"/>
      <c r="P61" s="302"/>
      <c r="Q61" s="302"/>
      <c r="R61" s="302"/>
      <c r="S61" s="302"/>
      <c r="T61" s="302"/>
      <c r="U61" s="302"/>
      <c r="V61" s="302"/>
      <c r="W61" s="302"/>
      <c r="X61" s="302"/>
      <c r="Y61" s="302"/>
      <c r="Z61" s="302"/>
      <c r="AA61" s="302"/>
      <c r="AB61" s="285"/>
      <c r="AC61" s="303"/>
      <c r="AD61" s="257"/>
      <c r="AE61" s="257"/>
      <c r="AF61" s="257"/>
    </row>
    <row r="62" spans="1:32" ht="9.9" customHeight="1" x14ac:dyDescent="0.25">
      <c r="A62" s="299"/>
      <c r="B62" s="299"/>
      <c r="C62" s="302"/>
      <c r="D62" s="302"/>
      <c r="E62" s="302"/>
      <c r="F62" s="302"/>
      <c r="G62" s="302"/>
      <c r="H62" s="302"/>
      <c r="I62" s="302"/>
      <c r="J62" s="302"/>
      <c r="K62" s="302"/>
      <c r="L62" s="302"/>
      <c r="M62" s="302"/>
      <c r="N62" s="302"/>
      <c r="O62" s="285"/>
      <c r="P62" s="302"/>
      <c r="Q62" s="302"/>
      <c r="R62" s="302"/>
      <c r="S62" s="302"/>
      <c r="T62" s="302"/>
      <c r="U62" s="302"/>
      <c r="V62" s="302"/>
      <c r="W62" s="302"/>
      <c r="X62" s="302"/>
      <c r="Y62" s="302"/>
      <c r="Z62" s="302"/>
      <c r="AA62" s="302"/>
      <c r="AB62" s="285"/>
      <c r="AC62" s="303"/>
      <c r="AD62" s="257"/>
      <c r="AE62" s="257"/>
      <c r="AF62" s="257"/>
    </row>
    <row r="63" spans="1:32" ht="9.9" customHeight="1" x14ac:dyDescent="0.25">
      <c r="A63" s="299"/>
      <c r="B63" s="299"/>
      <c r="C63" s="302"/>
      <c r="D63" s="302"/>
      <c r="E63" s="302"/>
      <c r="F63" s="302"/>
      <c r="G63" s="302"/>
      <c r="H63" s="302"/>
      <c r="I63" s="302"/>
      <c r="J63" s="302"/>
      <c r="K63" s="302"/>
      <c r="L63" s="302"/>
      <c r="M63" s="302"/>
      <c r="N63" s="302"/>
      <c r="O63" s="285"/>
      <c r="P63" s="302"/>
      <c r="Q63" s="302"/>
      <c r="R63" s="302"/>
      <c r="S63" s="302"/>
      <c r="T63" s="302"/>
      <c r="U63" s="302"/>
      <c r="V63" s="302"/>
      <c r="W63" s="302"/>
      <c r="X63" s="302"/>
      <c r="Y63" s="302"/>
      <c r="Z63" s="302"/>
      <c r="AA63" s="302"/>
      <c r="AB63" s="285"/>
      <c r="AC63" s="303"/>
      <c r="AD63" s="257"/>
      <c r="AE63" s="257"/>
      <c r="AF63" s="257"/>
    </row>
  </sheetData>
  <pageMargins left="0.25" right="0.25" top="0.75" bottom="0.75" header="0.30000001192092896" footer="0.30000001192092896"/>
  <pageSetup paperSize="0" orientation="landscape" useFirstPageNumber="1" horizontalDpi="0" verticalDpi="0" copies="0"/>
  <headerFooter alignWithMargins="0">
    <oddHeader>&amp;C&amp;"Trebuchet MS,Regular"&amp;14Cash-Flow Projections Template</oddHeader>
    <oddFooter>&amp;LFinancial Projections Template_x000D_La Piana Consulting © 2012</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69E3C410B1AB409E45B18C854A2658" ma:contentTypeVersion="10" ma:contentTypeDescription="Create a new document." ma:contentTypeScope="" ma:versionID="2c9618fc6e6c32392b94fa316a189621">
  <xsd:schema xmlns:xsd="http://www.w3.org/2001/XMLSchema" xmlns:xs="http://www.w3.org/2001/XMLSchema" xmlns:p="http://schemas.microsoft.com/office/2006/metadata/properties" xmlns:ns2="7804e5c1-8741-4eda-ac0c-0fdee69fdae2" xmlns:ns3="00425857-1801-4184-a7c8-e24043ec1007" targetNamespace="http://schemas.microsoft.com/office/2006/metadata/properties" ma:root="true" ma:fieldsID="3569f1257bb8fd917a9258bdb72e2d8d" ns2:_="" ns3:_="">
    <xsd:import namespace="7804e5c1-8741-4eda-ac0c-0fdee69fdae2"/>
    <xsd:import namespace="00425857-1801-4184-a7c8-e24043ec10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04e5c1-8741-4eda-ac0c-0fdee69fdae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425857-1801-4184-a7c8-e24043ec100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E02DCC-9F40-4BD6-B9DF-A0EA4E1812D9}"/>
</file>

<file path=customXml/itemProps2.xml><?xml version="1.0" encoding="utf-8"?>
<ds:datastoreItem xmlns:ds="http://schemas.openxmlformats.org/officeDocument/2006/customXml" ds:itemID="{37A68657-13C4-47E5-8408-BF410F3BA46D}">
  <ds:schemaRefs>
    <ds:schemaRef ds:uri="http://schemas.microsoft.com/sharepoint/v3/contenttype/forms"/>
  </ds:schemaRefs>
</ds:datastoreItem>
</file>

<file path=customXml/itemProps3.xml><?xml version="1.0" encoding="utf-8"?>
<ds:datastoreItem xmlns:ds="http://schemas.openxmlformats.org/officeDocument/2006/customXml" ds:itemID="{E869B3FE-592A-485E-8785-889A8EA4AD2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0425857-1801-4184-a7c8-e24043ec1007"/>
    <ds:schemaRef ds:uri="http://purl.org/dc/terms/"/>
    <ds:schemaRef ds:uri="7804e5c1-8741-4eda-ac0c-0fdee69fda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Staffing Projections</vt:lpstr>
      <vt:lpstr>Expense Projections</vt:lpstr>
      <vt:lpstr>Revenue &amp; Program Projections</vt:lpstr>
      <vt:lpstr>Output Scenarios</vt:lpstr>
      <vt:lpstr>Multi-Year Budget</vt:lpstr>
      <vt:lpstr>Sample Balance Sheet-Cash Flows</vt:lpstr>
      <vt:lpstr>Projections - Summary</vt:lpstr>
      <vt:lpstr>Cash Projections</vt:lpstr>
      <vt:lpstr>Launch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BCopen</dc:creator>
  <cp:lastModifiedBy>Molly Weinstein</cp:lastModifiedBy>
  <dcterms:created xsi:type="dcterms:W3CDTF">2012-06-05T15:04:28Z</dcterms:created>
  <dcterms:modified xsi:type="dcterms:W3CDTF">2019-05-13T22:38:45Z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0x0101007569E3C410B1AB409E45B18C854A2658</vt:lpwstr>
  </property>
</Properties>
</file>